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9017FFA3-D3AD-4711-9CF6-FB225BFABA32}" xr6:coauthVersionLast="47" xr6:coauthVersionMax="47" xr10:uidLastSave="{00000000-0000-0000-0000-000000000000}"/>
  <bookViews>
    <workbookView xWindow="-120" yWindow="-120" windowWidth="29040" windowHeight="15840" tabRatio="886" activeTab="3" xr2:uid="{00000000-000D-0000-FFFF-FFFF00000000}"/>
  </bookViews>
  <sheets>
    <sheet name="Instructivo de llenado " sheetId="11" r:id="rId1"/>
    <sheet name="PAAS MENSUAL" sheetId="69" r:id="rId2"/>
    <sheet name="PAAAS CAPITULO" sheetId="63" r:id="rId3"/>
    <sheet name="PAAAS 2023 GENERAL" sheetId="62" r:id="rId4"/>
    <sheet name="Hoja1" sheetId="80" r:id="rId5"/>
    <sheet name="PRESIDENCIA" sheetId="61" r:id="rId6"/>
    <sheet name="SEGURIDAD" sheetId="37" r:id="rId7"/>
    <sheet name="SERV MUNICIPALES" sheetId="78" r:id="rId8"/>
    <sheet name="SEC DE GOB" sheetId="77" r:id="rId9"/>
    <sheet name="TESORERIA" sheetId="79" r:id="rId10"/>
    <sheet name="SECRETARIA DE RECURSOS HUM" sheetId="64" r:id="rId11"/>
    <sheet name="TRANSPARENCIA" sheetId="58" r:id="rId12"/>
    <sheet name="BIENESTAR" sheetId="56" r:id="rId13"/>
    <sheet name="SEC OBRAS PUBLICAS" sheetId="55" r:id="rId14"/>
    <sheet name="SINDICATURA SEG" sheetId="53" r:id="rId15"/>
    <sheet name="SEC ECONOMICO" sheetId="52" r:id="rId16"/>
    <sheet name="CONSEJERIA" sheetId="51" r:id="rId17"/>
    <sheet name="REG. DE PROTECCION" sheetId="50" r:id="rId18"/>
    <sheet name="SECRE ARTE Y CULTURA" sheetId="49" r:id="rId19"/>
    <sheet name="REG. DE MEDIO AMBIENTE" sheetId="48" r:id="rId20"/>
    <sheet name="TURISMO" sheetId="47" r:id="rId21"/>
    <sheet name="ALCALDIA" sheetId="34" r:id="rId22"/>
    <sheet name="AYUNTAMIENTO" sheetId="35" r:id="rId23"/>
    <sheet name="CONTRALORIA" sheetId="38" r:id="rId24"/>
    <sheet name="SINDI1" sheetId="41" r:id="rId25"/>
    <sheet name="COM SOCIAL" sheetId="43" r:id="rId26"/>
    <sheet name="REG. DE HACIENDA" sheetId="44" r:id="rId27"/>
    <sheet name="SEC CAMBIO CLIMATICO" sheetId="45" r:id="rId28"/>
    <sheet name="DIRECC DE SISTEMAS" sheetId="46" r:id="rId29"/>
    <sheet name="lista" sheetId="12" state="hidden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xlnm._FilterDatabase" localSheetId="3" hidden="1">'PAAAS 2023 GENERAL'!#REF!</definedName>
    <definedName name="_xlnm._FilterDatabase" localSheetId="2" hidden="1">'PAAAS CAPITULO'!#REF!</definedName>
    <definedName name="_xlnm._FilterDatabase" localSheetId="9" hidden="1">TESORERIA!$A$8:$X$48</definedName>
    <definedName name="_xlnm.Print_Area" localSheetId="3">'PAAAS 2023 GENERAL'!$A$1:$X$400</definedName>
    <definedName name="_xlnm.Print_Area" localSheetId="2">'PAAAS CAPITULO'!$C$1:$F$2</definedName>
    <definedName name="_xlnm.Print_Titles" localSheetId="3">'PAAAS 2023 GENERAL'!$1:$18</definedName>
    <definedName name="_xlnm.Print_Titles" localSheetId="2">'PAAAS CAPITULO'!$1:$2</definedName>
    <definedName name="_xlnm.Print_Titles" localSheetId="9">TESORERIA!$1:$14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7" i="62" l="1"/>
  <c r="I355" i="62"/>
  <c r="I306" i="62"/>
  <c r="I228" i="62"/>
  <c r="I227" i="62"/>
  <c r="I225" i="62"/>
  <c r="I174" i="62"/>
  <c r="I173" i="62"/>
  <c r="I152" i="62"/>
  <c r="I130" i="62"/>
  <c r="I128" i="62"/>
  <c r="I111" i="62"/>
  <c r="I110" i="62"/>
  <c r="I109" i="62"/>
  <c r="I108" i="62"/>
  <c r="I107" i="62"/>
  <c r="I106" i="62"/>
  <c r="I105" i="62"/>
  <c r="I104" i="62"/>
  <c r="I103" i="62"/>
  <c r="I102" i="62"/>
  <c r="I101" i="62"/>
  <c r="I100" i="62"/>
  <c r="I99" i="62"/>
  <c r="I98" i="62"/>
  <c r="I51" i="62"/>
  <c r="I50" i="62"/>
  <c r="I49" i="62"/>
  <c r="I48" i="62"/>
  <c r="I47" i="62"/>
  <c r="I46" i="62"/>
  <c r="I45" i="62"/>
  <c r="I44" i="62"/>
  <c r="I39" i="62"/>
  <c r="I40" i="62"/>
  <c r="I41" i="62"/>
  <c r="I42" i="62"/>
  <c r="I38" i="62"/>
  <c r="P387" i="62"/>
  <c r="E383" i="62"/>
  <c r="D383" i="62"/>
  <c r="C383" i="62"/>
  <c r="B383" i="62"/>
  <c r="A383" i="62"/>
  <c r="S383" i="62"/>
  <c r="R383" i="62"/>
  <c r="Q383" i="62"/>
  <c r="O383" i="62"/>
  <c r="N383" i="62"/>
  <c r="L383" i="62"/>
  <c r="K383" i="62"/>
  <c r="S365" i="62"/>
  <c r="R365" i="62"/>
  <c r="Q365" i="62"/>
  <c r="O365" i="62"/>
  <c r="N365" i="62"/>
  <c r="L365" i="62"/>
  <c r="K365" i="62"/>
  <c r="P362" i="62"/>
  <c r="P356" i="62"/>
  <c r="I356" i="62" s="1"/>
  <c r="V344" i="62"/>
  <c r="V347" i="62"/>
  <c r="S345" i="62"/>
  <c r="R345" i="62"/>
  <c r="Q345" i="62"/>
  <c r="O345" i="62"/>
  <c r="N345" i="62"/>
  <c r="L345" i="62"/>
  <c r="K345" i="62"/>
  <c r="E345" i="62"/>
  <c r="D345" i="62"/>
  <c r="C345" i="62"/>
  <c r="B345" i="62"/>
  <c r="A345" i="62"/>
  <c r="S338" i="62"/>
  <c r="R338" i="62"/>
  <c r="Q338" i="62"/>
  <c r="O338" i="62"/>
  <c r="N338" i="62"/>
  <c r="L338" i="62"/>
  <c r="K338" i="62"/>
  <c r="A338" i="62"/>
  <c r="P285" i="62"/>
  <c r="V270" i="62"/>
  <c r="S267" i="62"/>
  <c r="R267" i="62"/>
  <c r="Q267" i="62"/>
  <c r="O267" i="62"/>
  <c r="N267" i="62"/>
  <c r="L267" i="62"/>
  <c r="K267" i="62"/>
  <c r="P226" i="62"/>
  <c r="V173" i="62"/>
  <c r="V174" i="62"/>
  <c r="V175" i="62"/>
  <c r="V176" i="62"/>
  <c r="V177" i="62"/>
  <c r="V178" i="62"/>
  <c r="V179" i="62"/>
  <c r="V20" i="62"/>
  <c r="V21" i="62"/>
  <c r="V22" i="62"/>
  <c r="V23" i="62"/>
  <c r="V24" i="62"/>
  <c r="V25" i="62"/>
  <c r="V26" i="62"/>
  <c r="V27" i="62"/>
  <c r="V28" i="62"/>
  <c r="V29" i="62"/>
  <c r="V30" i="62"/>
  <c r="V31" i="62"/>
  <c r="V32" i="62"/>
  <c r="V33" i="62"/>
  <c r="V34" i="62"/>
  <c r="V35" i="62"/>
  <c r="V36" i="62"/>
  <c r="V37" i="62"/>
  <c r="V38" i="62"/>
  <c r="V39" i="62"/>
  <c r="V40" i="62"/>
  <c r="V41" i="62"/>
  <c r="V42" i="62"/>
  <c r="V43" i="62"/>
  <c r="V44" i="62"/>
  <c r="V45" i="62"/>
  <c r="V46" i="62"/>
  <c r="V47" i="62"/>
  <c r="V48" i="62"/>
  <c r="V49" i="62"/>
  <c r="V50" i="62"/>
  <c r="V51" i="62"/>
  <c r="V52" i="62"/>
  <c r="V53" i="62"/>
  <c r="V59" i="62"/>
  <c r="V84" i="62"/>
  <c r="V85" i="62"/>
  <c r="V86" i="62"/>
  <c r="V88" i="62"/>
  <c r="V89" i="62"/>
  <c r="V90" i="62"/>
  <c r="V91" i="62"/>
  <c r="V92" i="62"/>
  <c r="V93" i="62"/>
  <c r="V94" i="62"/>
  <c r="V95" i="62"/>
  <c r="V96" i="62"/>
  <c r="V97" i="62"/>
  <c r="V98" i="62"/>
  <c r="V99" i="62"/>
  <c r="V100" i="62"/>
  <c r="V101" i="62"/>
  <c r="V102" i="62"/>
  <c r="V103" i="62"/>
  <c r="V104" i="62"/>
  <c r="V105" i="62"/>
  <c r="V106" i="62"/>
  <c r="V107" i="62"/>
  <c r="V108" i="62"/>
  <c r="V109" i="62"/>
  <c r="V110" i="62"/>
  <c r="V111" i="62"/>
  <c r="V112" i="62"/>
  <c r="V113" i="62"/>
  <c r="V114" i="62"/>
  <c r="V115" i="62"/>
  <c r="V116" i="62"/>
  <c r="V117" i="62"/>
  <c r="V118" i="62"/>
  <c r="V119" i="62"/>
  <c r="V120" i="62"/>
  <c r="V121" i="62"/>
  <c r="V122" i="62"/>
  <c r="V123" i="62"/>
  <c r="V124" i="62"/>
  <c r="V125" i="62"/>
  <c r="V126" i="62"/>
  <c r="V127" i="62"/>
  <c r="V128" i="62"/>
  <c r="V130" i="62"/>
  <c r="V146" i="62"/>
  <c r="V152" i="62"/>
  <c r="V153" i="62"/>
  <c r="V154" i="62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V170" i="62"/>
  <c r="V171" i="62"/>
  <c r="S172" i="62"/>
  <c r="R172" i="62"/>
  <c r="Q172" i="62"/>
  <c r="O172" i="62"/>
  <c r="N172" i="62"/>
  <c r="L172" i="62"/>
  <c r="K172" i="62"/>
  <c r="E172" i="62"/>
  <c r="D172" i="62"/>
  <c r="C172" i="62"/>
  <c r="B172" i="62"/>
  <c r="A172" i="62"/>
  <c r="P150" i="62"/>
  <c r="S129" i="62"/>
  <c r="R129" i="62"/>
  <c r="Q129" i="62"/>
  <c r="O129" i="62"/>
  <c r="N129" i="62"/>
  <c r="L129" i="62"/>
  <c r="K129" i="62"/>
  <c r="S134" i="62"/>
  <c r="R134" i="62"/>
  <c r="Q134" i="62"/>
  <c r="O134" i="62"/>
  <c r="N134" i="62"/>
  <c r="L134" i="62"/>
  <c r="K134" i="62"/>
  <c r="A134" i="62"/>
  <c r="E134" i="62"/>
  <c r="D134" i="62"/>
  <c r="C134" i="62"/>
  <c r="A131" i="62"/>
  <c r="A133" i="62"/>
  <c r="S87" i="62"/>
  <c r="R87" i="62"/>
  <c r="Q87" i="62"/>
  <c r="O87" i="62"/>
  <c r="N87" i="62"/>
  <c r="L87" i="62"/>
  <c r="K87" i="62"/>
  <c r="S83" i="62"/>
  <c r="R83" i="62"/>
  <c r="Q83" i="62"/>
  <c r="O83" i="62"/>
  <c r="N83" i="62"/>
  <c r="L83" i="62"/>
  <c r="K83" i="62"/>
  <c r="E83" i="62"/>
  <c r="D83" i="62"/>
  <c r="C83" i="62"/>
  <c r="B83" i="62"/>
  <c r="A83" i="62"/>
  <c r="P80" i="62"/>
  <c r="S77" i="62"/>
  <c r="R77" i="62"/>
  <c r="Q77" i="62"/>
  <c r="O77" i="62"/>
  <c r="N77" i="62"/>
  <c r="L77" i="62"/>
  <c r="K77" i="62"/>
  <c r="S76" i="62"/>
  <c r="R76" i="62"/>
  <c r="Q76" i="62"/>
  <c r="O76" i="62"/>
  <c r="N76" i="62"/>
  <c r="L76" i="62"/>
  <c r="K76" i="62"/>
  <c r="S75" i="62"/>
  <c r="R75" i="62"/>
  <c r="Q75" i="62"/>
  <c r="O75" i="62"/>
  <c r="N75" i="62"/>
  <c r="L75" i="62"/>
  <c r="K75" i="62"/>
  <c r="C77" i="62"/>
  <c r="A77" i="62"/>
  <c r="C76" i="62"/>
  <c r="A76" i="62"/>
  <c r="C75" i="62"/>
  <c r="A75" i="62"/>
  <c r="P74" i="62"/>
  <c r="S71" i="62"/>
  <c r="R71" i="62"/>
  <c r="Q71" i="62"/>
  <c r="O71" i="62"/>
  <c r="N71" i="62"/>
  <c r="L71" i="62"/>
  <c r="K71" i="62"/>
  <c r="U70" i="62"/>
  <c r="S70" i="62"/>
  <c r="R70" i="62"/>
  <c r="Q70" i="62"/>
  <c r="O70" i="62"/>
  <c r="N70" i="62"/>
  <c r="L70" i="62"/>
  <c r="K70" i="62"/>
  <c r="U69" i="62"/>
  <c r="S69" i="62"/>
  <c r="R69" i="62"/>
  <c r="Q69" i="62"/>
  <c r="O69" i="62"/>
  <c r="N69" i="62"/>
  <c r="L69" i="62"/>
  <c r="K69" i="62"/>
  <c r="U68" i="62"/>
  <c r="S68" i="62"/>
  <c r="R68" i="62"/>
  <c r="Q68" i="62"/>
  <c r="O68" i="62"/>
  <c r="N68" i="62"/>
  <c r="L68" i="62"/>
  <c r="K68" i="62"/>
  <c r="U67" i="62"/>
  <c r="S67" i="62"/>
  <c r="R67" i="62"/>
  <c r="Q67" i="62"/>
  <c r="O67" i="62"/>
  <c r="N67" i="62"/>
  <c r="L67" i="62"/>
  <c r="K67" i="62"/>
  <c r="C71" i="62"/>
  <c r="B71" i="62"/>
  <c r="A71" i="62"/>
  <c r="C70" i="62"/>
  <c r="B70" i="62"/>
  <c r="A70" i="62"/>
  <c r="C69" i="62"/>
  <c r="B69" i="62"/>
  <c r="A69" i="62"/>
  <c r="C68" i="62"/>
  <c r="B68" i="62"/>
  <c r="A68" i="62"/>
  <c r="C67" i="62"/>
  <c r="B67" i="62"/>
  <c r="A67" i="62"/>
  <c r="U66" i="62"/>
  <c r="S66" i="62"/>
  <c r="R66" i="62"/>
  <c r="Q66" i="62"/>
  <c r="O66" i="62"/>
  <c r="N66" i="62"/>
  <c r="L66" i="62"/>
  <c r="K66" i="62"/>
  <c r="C66" i="62"/>
  <c r="B66" i="62"/>
  <c r="A66" i="62"/>
  <c r="U65" i="62"/>
  <c r="S65" i="62"/>
  <c r="R65" i="62"/>
  <c r="Q65" i="62"/>
  <c r="O65" i="62"/>
  <c r="N65" i="62"/>
  <c r="L65" i="62"/>
  <c r="K65" i="62"/>
  <c r="C65" i="62"/>
  <c r="B65" i="62"/>
  <c r="A65" i="62"/>
  <c r="E59" i="62"/>
  <c r="D59" i="62"/>
  <c r="C59" i="62"/>
  <c r="B59" i="62"/>
  <c r="A59" i="62"/>
  <c r="P57" i="62"/>
  <c r="B43" i="62"/>
  <c r="B44" i="62"/>
  <c r="I176" i="62"/>
  <c r="I177" i="62"/>
  <c r="I178" i="62"/>
  <c r="I179" i="62"/>
  <c r="I175" i="62"/>
  <c r="I154" i="62"/>
  <c r="I155" i="62"/>
  <c r="I156" i="62"/>
  <c r="I157" i="62"/>
  <c r="I158" i="62"/>
  <c r="I159" i="62"/>
  <c r="I160" i="62"/>
  <c r="I161" i="62"/>
  <c r="I162" i="62"/>
  <c r="I163" i="62"/>
  <c r="I164" i="62"/>
  <c r="I165" i="62"/>
  <c r="I166" i="62"/>
  <c r="I167" i="62"/>
  <c r="I168" i="62"/>
  <c r="I169" i="62"/>
  <c r="I170" i="62"/>
  <c r="I171" i="62"/>
  <c r="I153" i="62"/>
  <c r="K14" i="37"/>
  <c r="L14" i="37"/>
  <c r="M14" i="37"/>
  <c r="N14" i="37"/>
  <c r="O14" i="37"/>
  <c r="P14" i="37"/>
  <c r="Q14" i="37"/>
  <c r="R14" i="37"/>
  <c r="S14" i="37"/>
  <c r="T14" i="37"/>
  <c r="U14" i="37"/>
  <c r="J14" i="37"/>
  <c r="K12" i="37"/>
  <c r="L12" i="37"/>
  <c r="M12" i="37"/>
  <c r="N12" i="37"/>
  <c r="O12" i="37"/>
  <c r="P12" i="37"/>
  <c r="Q12" i="37"/>
  <c r="R12" i="37"/>
  <c r="S12" i="37"/>
  <c r="T12" i="37"/>
  <c r="U12" i="37"/>
  <c r="J12" i="37"/>
  <c r="V37" i="37"/>
  <c r="V38" i="37"/>
  <c r="V39" i="37"/>
  <c r="V40" i="37"/>
  <c r="I40" i="37"/>
  <c r="I39" i="37"/>
  <c r="E40" i="37"/>
  <c r="D40" i="37"/>
  <c r="C40" i="37"/>
  <c r="B40" i="37"/>
  <c r="A40" i="37"/>
  <c r="E39" i="37"/>
  <c r="D39" i="37"/>
  <c r="C39" i="37"/>
  <c r="B39" i="37"/>
  <c r="A39" i="37"/>
  <c r="V36" i="37"/>
  <c r="I38" i="37"/>
  <c r="I37" i="37"/>
  <c r="V34" i="37"/>
  <c r="I36" i="37"/>
  <c r="I14" i="37" s="1"/>
  <c r="E36" i="37"/>
  <c r="I35" i="37"/>
  <c r="I34" i="37"/>
  <c r="I12" i="37" s="1"/>
  <c r="K11" i="37"/>
  <c r="L11" i="37"/>
  <c r="M11" i="37"/>
  <c r="N11" i="37"/>
  <c r="O11" i="37"/>
  <c r="P11" i="37"/>
  <c r="Q11" i="37"/>
  <c r="R11" i="37"/>
  <c r="S11" i="37"/>
  <c r="T11" i="37"/>
  <c r="U11" i="37"/>
  <c r="J11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I33" i="37"/>
  <c r="E33" i="37"/>
  <c r="D33" i="37"/>
  <c r="C33" i="37"/>
  <c r="B33" i="37"/>
  <c r="A33" i="37"/>
  <c r="I32" i="37"/>
  <c r="I31" i="37"/>
  <c r="I30" i="37"/>
  <c r="I29" i="37"/>
  <c r="I28" i="37"/>
  <c r="I27" i="37"/>
  <c r="I26" i="37"/>
  <c r="E26" i="37"/>
  <c r="D26" i="37"/>
  <c r="C26" i="37"/>
  <c r="B26" i="37"/>
  <c r="A26" i="37"/>
  <c r="I25" i="37"/>
  <c r="I24" i="37"/>
  <c r="I23" i="37"/>
  <c r="I22" i="37"/>
  <c r="I21" i="37"/>
  <c r="I20" i="37"/>
  <c r="I19" i="37"/>
  <c r="I18" i="37"/>
  <c r="I17" i="37"/>
  <c r="I15" i="37"/>
  <c r="V383" i="62" l="1"/>
  <c r="I383" i="62"/>
  <c r="V365" i="62"/>
  <c r="I345" i="62"/>
  <c r="I365" i="62"/>
  <c r="V345" i="62"/>
  <c r="V67" i="62"/>
  <c r="I338" i="62"/>
  <c r="V66" i="62"/>
  <c r="V267" i="62"/>
  <c r="V76" i="62"/>
  <c r="V338" i="62"/>
  <c r="V68" i="62"/>
  <c r="V71" i="62"/>
  <c r="I267" i="62"/>
  <c r="V87" i="62"/>
  <c r="I134" i="62"/>
  <c r="V75" i="62"/>
  <c r="V70" i="62"/>
  <c r="V77" i="62"/>
  <c r="V83" i="62"/>
  <c r="V65" i="62"/>
  <c r="V69" i="62"/>
  <c r="V129" i="62"/>
  <c r="V134" i="62"/>
  <c r="I172" i="62"/>
  <c r="V172" i="62"/>
  <c r="I129" i="62"/>
  <c r="I87" i="62"/>
  <c r="I83" i="62"/>
  <c r="I75" i="62"/>
  <c r="I77" i="62"/>
  <c r="I76" i="62"/>
  <c r="I68" i="62"/>
  <c r="I71" i="62"/>
  <c r="I67" i="62"/>
  <c r="I66" i="62"/>
  <c r="I65" i="62"/>
  <c r="I70" i="62"/>
  <c r="I69" i="62"/>
  <c r="I11" i="37"/>
  <c r="V272" i="62" l="1"/>
  <c r="H272" i="62"/>
  <c r="H270" i="62"/>
  <c r="E164" i="62" l="1"/>
  <c r="D164" i="62"/>
  <c r="C164" i="62"/>
  <c r="B164" i="62"/>
  <c r="A164" i="62"/>
  <c r="E179" i="62"/>
  <c r="D179" i="62"/>
  <c r="C179" i="62"/>
  <c r="B179" i="62"/>
  <c r="A179" i="62"/>
  <c r="E178" i="62"/>
  <c r="D178" i="62"/>
  <c r="C178" i="62"/>
  <c r="B178" i="62"/>
  <c r="A178" i="62"/>
  <c r="E175" i="62"/>
  <c r="E171" i="62"/>
  <c r="D171" i="62"/>
  <c r="C171" i="62"/>
  <c r="B171" i="62"/>
  <c r="A171" i="62"/>
  <c r="V15" i="37"/>
  <c r="V306" i="62" l="1"/>
  <c r="E306" i="62"/>
  <c r="D306" i="62"/>
  <c r="C306" i="62"/>
  <c r="B306" i="62"/>
  <c r="A306" i="62"/>
  <c r="H260" i="62"/>
  <c r="O260" i="62"/>
  <c r="E176" i="62"/>
  <c r="E37" i="37"/>
  <c r="E174" i="62"/>
  <c r="D174" i="62"/>
  <c r="C174" i="62"/>
  <c r="B174" i="62"/>
  <c r="A174" i="62"/>
  <c r="V35" i="37"/>
  <c r="E35" i="37"/>
  <c r="D35" i="37"/>
  <c r="C35" i="37"/>
  <c r="B35" i="37"/>
  <c r="A35" i="37"/>
  <c r="E16" i="37"/>
  <c r="D16" i="37"/>
  <c r="C16" i="37"/>
  <c r="B16" i="37"/>
  <c r="A16" i="37"/>
  <c r="J133" i="62" l="1"/>
  <c r="J135" i="62"/>
  <c r="J136" i="62"/>
  <c r="V225" i="62"/>
  <c r="V227" i="62"/>
  <c r="V228" i="62"/>
  <c r="V60" i="78"/>
  <c r="V61" i="78"/>
  <c r="V62" i="78"/>
  <c r="V63" i="78"/>
  <c r="V64" i="78"/>
  <c r="V65" i="78"/>
  <c r="V66" i="78"/>
  <c r="V67" i="78"/>
  <c r="V68" i="78"/>
  <c r="V69" i="78"/>
  <c r="V70" i="78"/>
  <c r="V71" i="78"/>
  <c r="V72" i="78"/>
  <c r="V73" i="78"/>
  <c r="V25" i="77" l="1"/>
  <c r="V16" i="77"/>
  <c r="V17" i="77"/>
  <c r="V18" i="77"/>
  <c r="V19" i="77"/>
  <c r="V20" i="77"/>
  <c r="V21" i="77"/>
  <c r="V22" i="77"/>
  <c r="V23" i="77"/>
  <c r="V24" i="77"/>
  <c r="V15" i="77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11" i="46"/>
  <c r="V112" i="46"/>
  <c r="V113" i="46"/>
  <c r="V114" i="46"/>
  <c r="V115" i="46"/>
  <c r="V116" i="46"/>
  <c r="V117" i="46"/>
  <c r="V118" i="46"/>
  <c r="V119" i="46"/>
  <c r="V120" i="46"/>
  <c r="V121" i="46"/>
  <c r="V122" i="46"/>
  <c r="V123" i="46"/>
  <c r="V124" i="46"/>
  <c r="V125" i="46"/>
  <c r="V126" i="46"/>
  <c r="V127" i="46"/>
  <c r="V128" i="46"/>
  <c r="V129" i="46"/>
  <c r="V130" i="46"/>
  <c r="V131" i="46"/>
  <c r="V132" i="46"/>
  <c r="V133" i="46"/>
  <c r="V134" i="46"/>
  <c r="V135" i="46"/>
  <c r="V15" i="46"/>
  <c r="T15" i="58"/>
  <c r="J22" i="38"/>
  <c r="R16" i="52"/>
  <c r="S16" i="52"/>
  <c r="T16" i="52"/>
  <c r="L18" i="56"/>
  <c r="U12" i="64"/>
  <c r="V18" i="64"/>
  <c r="E18" i="64"/>
  <c r="D18" i="64"/>
  <c r="C18" i="64"/>
  <c r="B18" i="64"/>
  <c r="A18" i="64"/>
  <c r="R14" i="64"/>
  <c r="M15" i="64"/>
  <c r="V23" i="55"/>
  <c r="V24" i="55"/>
  <c r="V25" i="55"/>
  <c r="V35" i="79"/>
  <c r="N11" i="35"/>
  <c r="V348" i="62"/>
  <c r="V349" i="62"/>
  <c r="V350" i="62"/>
  <c r="V351" i="62"/>
  <c r="V352" i="62"/>
  <c r="V353" i="62"/>
  <c r="V354" i="62"/>
  <c r="V355" i="62"/>
  <c r="V356" i="62"/>
  <c r="V357" i="62"/>
  <c r="V358" i="62"/>
  <c r="K60" i="62" l="1"/>
  <c r="L60" i="62"/>
  <c r="N60" i="62"/>
  <c r="O60" i="62"/>
  <c r="Q60" i="62"/>
  <c r="S60" i="62"/>
  <c r="U60" i="62"/>
  <c r="V48" i="79"/>
  <c r="V47" i="79"/>
  <c r="V46" i="79"/>
  <c r="V45" i="79"/>
  <c r="V44" i="79"/>
  <c r="V43" i="79"/>
  <c r="V42" i="79"/>
  <c r="V41" i="79"/>
  <c r="V40" i="79"/>
  <c r="V39" i="79"/>
  <c r="V38" i="79"/>
  <c r="V37" i="79"/>
  <c r="V36" i="79"/>
  <c r="V34" i="79"/>
  <c r="V33" i="79"/>
  <c r="E33" i="79"/>
  <c r="D33" i="79"/>
  <c r="C33" i="79"/>
  <c r="B33" i="79"/>
  <c r="A33" i="79"/>
  <c r="V32" i="79"/>
  <c r="V31" i="79"/>
  <c r="V30" i="79"/>
  <c r="V29" i="79"/>
  <c r="V28" i="79"/>
  <c r="V27" i="79"/>
  <c r="V26" i="79"/>
  <c r="V25" i="79"/>
  <c r="V24" i="79"/>
  <c r="V23" i="79"/>
  <c r="V22" i="79"/>
  <c r="V21" i="79"/>
  <c r="V20" i="79"/>
  <c r="V19" i="79"/>
  <c r="V18" i="79"/>
  <c r="V17" i="79"/>
  <c r="V16" i="79"/>
  <c r="V15" i="79"/>
  <c r="U14" i="79"/>
  <c r="T14" i="79"/>
  <c r="S14" i="79"/>
  <c r="R14" i="79"/>
  <c r="Q14" i="79"/>
  <c r="P14" i="79"/>
  <c r="O14" i="79"/>
  <c r="N14" i="79"/>
  <c r="M14" i="79"/>
  <c r="L14" i="79"/>
  <c r="K14" i="79"/>
  <c r="J14" i="79"/>
  <c r="I14" i="79"/>
  <c r="U13" i="79"/>
  <c r="T13" i="79"/>
  <c r="S13" i="79"/>
  <c r="R13" i="79"/>
  <c r="Q13" i="79"/>
  <c r="P13" i="79"/>
  <c r="O13" i="79"/>
  <c r="N13" i="79"/>
  <c r="M13" i="79"/>
  <c r="L13" i="79"/>
  <c r="K13" i="79"/>
  <c r="J13" i="79"/>
  <c r="I13" i="79"/>
  <c r="U12" i="79"/>
  <c r="T12" i="79"/>
  <c r="S12" i="79"/>
  <c r="R12" i="79"/>
  <c r="Q12" i="79"/>
  <c r="P12" i="79"/>
  <c r="O12" i="79"/>
  <c r="N12" i="79"/>
  <c r="M12" i="79"/>
  <c r="L12" i="79"/>
  <c r="K12" i="79"/>
  <c r="J12" i="79"/>
  <c r="I12" i="79"/>
  <c r="U11" i="79"/>
  <c r="T11" i="79"/>
  <c r="S11" i="79"/>
  <c r="R11" i="79"/>
  <c r="Q11" i="79"/>
  <c r="P11" i="79"/>
  <c r="O11" i="79"/>
  <c r="N11" i="79"/>
  <c r="M11" i="79"/>
  <c r="L11" i="79"/>
  <c r="K11" i="79"/>
  <c r="J11" i="79"/>
  <c r="I11" i="79"/>
  <c r="U10" i="79"/>
  <c r="T10" i="79"/>
  <c r="S10" i="79"/>
  <c r="R10" i="79"/>
  <c r="Q10" i="79"/>
  <c r="P10" i="79"/>
  <c r="O10" i="79"/>
  <c r="N10" i="79"/>
  <c r="M10" i="79"/>
  <c r="L10" i="79"/>
  <c r="K10" i="79"/>
  <c r="J10" i="79"/>
  <c r="I10" i="79"/>
  <c r="A8" i="79"/>
  <c r="H5" i="79"/>
  <c r="E5" i="79"/>
  <c r="H4" i="79"/>
  <c r="E4" i="79"/>
  <c r="H3" i="79"/>
  <c r="E3" i="79"/>
  <c r="H2" i="79"/>
  <c r="E2" i="79"/>
  <c r="V24" i="64"/>
  <c r="E24" i="64"/>
  <c r="D24" i="64"/>
  <c r="C24" i="64"/>
  <c r="B24" i="64"/>
  <c r="A24" i="64"/>
  <c r="E146" i="62"/>
  <c r="D146" i="62"/>
  <c r="C146" i="62"/>
  <c r="B146" i="62"/>
  <c r="A146" i="62"/>
  <c r="K255" i="62"/>
  <c r="L255" i="62"/>
  <c r="M255" i="62"/>
  <c r="N255" i="62"/>
  <c r="O255" i="62"/>
  <c r="P255" i="62"/>
  <c r="Q255" i="62"/>
  <c r="R255" i="62"/>
  <c r="S255" i="62"/>
  <c r="T255" i="62"/>
  <c r="U255" i="62"/>
  <c r="J255" i="62"/>
  <c r="T12" i="78"/>
  <c r="J13" i="78"/>
  <c r="K13" i="78"/>
  <c r="L13" i="78"/>
  <c r="M13" i="78"/>
  <c r="N13" i="78"/>
  <c r="O13" i="78"/>
  <c r="P13" i="78"/>
  <c r="Q13" i="78"/>
  <c r="R13" i="78"/>
  <c r="S13" i="78"/>
  <c r="T13" i="78"/>
  <c r="U13" i="78"/>
  <c r="J14" i="78"/>
  <c r="K14" i="78"/>
  <c r="L14" i="78"/>
  <c r="M14" i="78"/>
  <c r="N14" i="78"/>
  <c r="O14" i="78"/>
  <c r="P14" i="78"/>
  <c r="Q14" i="78"/>
  <c r="R14" i="78"/>
  <c r="S14" i="78"/>
  <c r="T14" i="78"/>
  <c r="U14" i="78"/>
  <c r="I14" i="78"/>
  <c r="I13" i="78"/>
  <c r="I11" i="78"/>
  <c r="V88" i="78"/>
  <c r="V89" i="78"/>
  <c r="V90" i="78"/>
  <c r="V91" i="78"/>
  <c r="V92" i="78"/>
  <c r="V93" i="78"/>
  <c r="V94" i="78"/>
  <c r="V87" i="78"/>
  <c r="V86" i="78"/>
  <c r="V57" i="78"/>
  <c r="V58" i="78"/>
  <c r="V59" i="78"/>
  <c r="V74" i="78"/>
  <c r="V75" i="78"/>
  <c r="V76" i="78"/>
  <c r="V77" i="78"/>
  <c r="V78" i="78"/>
  <c r="V79" i="78"/>
  <c r="V80" i="78"/>
  <c r="V81" i="78"/>
  <c r="V82" i="78"/>
  <c r="V83" i="78"/>
  <c r="V84" i="78"/>
  <c r="V85" i="78"/>
  <c r="V56" i="78"/>
  <c r="V30" i="78"/>
  <c r="V31" i="78"/>
  <c r="V32" i="78"/>
  <c r="V33" i="78"/>
  <c r="V34" i="78"/>
  <c r="V35" i="78"/>
  <c r="V36" i="78"/>
  <c r="V37" i="78"/>
  <c r="V38" i="78"/>
  <c r="V39" i="78"/>
  <c r="V40" i="78"/>
  <c r="V41" i="78"/>
  <c r="V42" i="78"/>
  <c r="V43" i="78"/>
  <c r="V44" i="78"/>
  <c r="V45" i="78"/>
  <c r="V46" i="78"/>
  <c r="V47" i="78"/>
  <c r="V48" i="78"/>
  <c r="V49" i="78"/>
  <c r="V50" i="78"/>
  <c r="V51" i="78"/>
  <c r="V52" i="78"/>
  <c r="V53" i="78"/>
  <c r="V54" i="78"/>
  <c r="V55" i="78"/>
  <c r="I12" i="78"/>
  <c r="K12" i="78"/>
  <c r="L12" i="78"/>
  <c r="M12" i="78"/>
  <c r="V14" i="79" l="1"/>
  <c r="S12" i="78"/>
  <c r="O12" i="78"/>
  <c r="N12" i="78"/>
  <c r="P12" i="78"/>
  <c r="V14" i="78"/>
  <c r="V13" i="78"/>
  <c r="U12" i="78"/>
  <c r="V255" i="62"/>
  <c r="J12" i="78"/>
  <c r="V10" i="79"/>
  <c r="V11" i="79"/>
  <c r="R12" i="78"/>
  <c r="V12" i="79"/>
  <c r="Q12" i="78"/>
  <c r="V13" i="79"/>
  <c r="V12" i="78" l="1"/>
  <c r="X234" i="62"/>
  <c r="W23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6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17" i="62" s="1"/>
  <c r="U252" i="62"/>
  <c r="U253" i="62"/>
  <c r="U254" i="62"/>
  <c r="U256" i="62"/>
  <c r="U257" i="62"/>
  <c r="U258" i="62"/>
  <c r="U259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6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17" i="62" s="1"/>
  <c r="T252" i="62"/>
  <c r="T253" i="62"/>
  <c r="T254" i="62"/>
  <c r="T256" i="62"/>
  <c r="T257" i="62"/>
  <c r="T258" i="62"/>
  <c r="T259" i="62"/>
  <c r="S195" i="62"/>
  <c r="S196" i="62"/>
  <c r="S197" i="62"/>
  <c r="S198" i="62"/>
  <c r="S199" i="62"/>
  <c r="S200" i="62"/>
  <c r="S201" i="62"/>
  <c r="S202" i="62"/>
  <c r="S203" i="62"/>
  <c r="S204" i="62"/>
  <c r="S205" i="62"/>
  <c r="S206" i="62"/>
  <c r="S207" i="62"/>
  <c r="S208" i="62"/>
  <c r="S209" i="62"/>
  <c r="S210" i="62"/>
  <c r="S211" i="62"/>
  <c r="S212" i="62"/>
  <c r="S213" i="62"/>
  <c r="S214" i="62"/>
  <c r="S215" i="62"/>
  <c r="S216" i="62"/>
  <c r="S217" i="62"/>
  <c r="S218" i="62"/>
  <c r="S219" i="62"/>
  <c r="S220" i="62"/>
  <c r="S221" i="62"/>
  <c r="S222" i="62"/>
  <c r="S223" i="62"/>
  <c r="S224" i="62"/>
  <c r="S226" i="62"/>
  <c r="S229" i="62"/>
  <c r="S230" i="62"/>
  <c r="S231" i="62"/>
  <c r="S232" i="62"/>
  <c r="S233" i="62"/>
  <c r="S234" i="62"/>
  <c r="S235" i="62"/>
  <c r="S236" i="62"/>
  <c r="S237" i="62"/>
  <c r="S238" i="62"/>
  <c r="S239" i="62"/>
  <c r="S240" i="62"/>
  <c r="S241" i="62"/>
  <c r="S242" i="62"/>
  <c r="S243" i="62"/>
  <c r="S244" i="62"/>
  <c r="S245" i="62"/>
  <c r="S246" i="62"/>
  <c r="S247" i="62"/>
  <c r="S248" i="62"/>
  <c r="S249" i="62"/>
  <c r="S250" i="62"/>
  <c r="S251" i="62"/>
  <c r="S17" i="62" s="1"/>
  <c r="S252" i="62"/>
  <c r="S253" i="62"/>
  <c r="S254" i="62"/>
  <c r="S256" i="62"/>
  <c r="S257" i="62"/>
  <c r="S258" i="62"/>
  <c r="S259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6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R244" i="62"/>
  <c r="R245" i="62"/>
  <c r="R246" i="62"/>
  <c r="R247" i="62"/>
  <c r="R248" i="62"/>
  <c r="R249" i="62"/>
  <c r="R250" i="62"/>
  <c r="R251" i="62"/>
  <c r="R17" i="62" s="1"/>
  <c r="R252" i="62"/>
  <c r="R253" i="62"/>
  <c r="R254" i="62"/>
  <c r="R256" i="62"/>
  <c r="R257" i="62"/>
  <c r="R258" i="62"/>
  <c r="R259" i="62"/>
  <c r="Q195" i="62"/>
  <c r="Q196" i="62"/>
  <c r="Q197" i="62"/>
  <c r="Q198" i="62"/>
  <c r="Q199" i="62"/>
  <c r="Q200" i="62"/>
  <c r="Q201" i="62"/>
  <c r="Q202" i="62"/>
  <c r="Q203" i="62"/>
  <c r="Q204" i="62"/>
  <c r="Q205" i="62"/>
  <c r="Q206" i="62"/>
  <c r="Q207" i="62"/>
  <c r="Q208" i="62"/>
  <c r="Q209" i="62"/>
  <c r="Q210" i="62"/>
  <c r="Q211" i="62"/>
  <c r="Q212" i="62"/>
  <c r="Q213" i="62"/>
  <c r="Q214" i="62"/>
  <c r="Q215" i="62"/>
  <c r="Q216" i="62"/>
  <c r="Q217" i="62"/>
  <c r="Q218" i="62"/>
  <c r="Q219" i="62"/>
  <c r="Q220" i="62"/>
  <c r="Q221" i="62"/>
  <c r="Q222" i="62"/>
  <c r="Q223" i="62"/>
  <c r="Q224" i="62"/>
  <c r="Q226" i="62"/>
  <c r="Q229" i="62"/>
  <c r="Q230" i="62"/>
  <c r="Q231" i="62"/>
  <c r="Q232" i="62"/>
  <c r="Q233" i="62"/>
  <c r="Q234" i="62"/>
  <c r="Q235" i="62"/>
  <c r="Q236" i="62"/>
  <c r="Q237" i="62"/>
  <c r="Q238" i="62"/>
  <c r="Q239" i="62"/>
  <c r="Q240" i="62"/>
  <c r="Q241" i="62"/>
  <c r="Q242" i="62"/>
  <c r="Q243" i="62"/>
  <c r="Q244" i="62"/>
  <c r="Q245" i="62"/>
  <c r="Q246" i="62"/>
  <c r="Q247" i="62"/>
  <c r="Q248" i="62"/>
  <c r="Q249" i="62"/>
  <c r="Q250" i="62"/>
  <c r="Q251" i="62"/>
  <c r="Q17" i="62" s="1"/>
  <c r="Q252" i="62"/>
  <c r="Q253" i="62"/>
  <c r="Q254" i="62"/>
  <c r="Q256" i="62"/>
  <c r="Q257" i="62"/>
  <c r="Q258" i="62"/>
  <c r="Q259" i="62"/>
  <c r="P195" i="62"/>
  <c r="P196" i="62"/>
  <c r="P197" i="62"/>
  <c r="P198" i="62"/>
  <c r="P199" i="62"/>
  <c r="P200" i="62"/>
  <c r="P201" i="62"/>
  <c r="P202" i="62"/>
  <c r="P203" i="62"/>
  <c r="P204" i="62"/>
  <c r="P205" i="62"/>
  <c r="P206" i="62"/>
  <c r="P207" i="62"/>
  <c r="P208" i="62"/>
  <c r="P209" i="62"/>
  <c r="P210" i="62"/>
  <c r="P211" i="62"/>
  <c r="P212" i="62"/>
  <c r="P213" i="62"/>
  <c r="P214" i="62"/>
  <c r="P215" i="62"/>
  <c r="P216" i="62"/>
  <c r="P217" i="62"/>
  <c r="P218" i="62"/>
  <c r="P219" i="62"/>
  <c r="P220" i="62"/>
  <c r="P221" i="62"/>
  <c r="P222" i="62"/>
  <c r="P223" i="62"/>
  <c r="P224" i="62"/>
  <c r="P229" i="62"/>
  <c r="P230" i="62"/>
  <c r="P231" i="62"/>
  <c r="P232" i="62"/>
  <c r="P233" i="62"/>
  <c r="P234" i="62"/>
  <c r="P235" i="62"/>
  <c r="P236" i="62"/>
  <c r="P237" i="62"/>
  <c r="P238" i="62"/>
  <c r="P239" i="62"/>
  <c r="P240" i="62"/>
  <c r="P241" i="62"/>
  <c r="P242" i="62"/>
  <c r="P243" i="62"/>
  <c r="P244" i="62"/>
  <c r="P245" i="62"/>
  <c r="P246" i="62"/>
  <c r="P247" i="62"/>
  <c r="P248" i="62"/>
  <c r="P249" i="62"/>
  <c r="P250" i="62"/>
  <c r="P251" i="62"/>
  <c r="P17" i="62" s="1"/>
  <c r="P252" i="62"/>
  <c r="P253" i="62"/>
  <c r="P254" i="62"/>
  <c r="P256" i="62"/>
  <c r="P257" i="62"/>
  <c r="P258" i="62"/>
  <c r="P259" i="62"/>
  <c r="O195" i="62"/>
  <c r="O196" i="62"/>
  <c r="O197" i="62"/>
  <c r="O198" i="62"/>
  <c r="O199" i="62"/>
  <c r="O200" i="62"/>
  <c r="O201" i="62"/>
  <c r="O202" i="62"/>
  <c r="O203" i="62"/>
  <c r="O204" i="62"/>
  <c r="O205" i="62"/>
  <c r="O206" i="62"/>
  <c r="O207" i="62"/>
  <c r="O208" i="62"/>
  <c r="O209" i="62"/>
  <c r="O210" i="62"/>
  <c r="O211" i="62"/>
  <c r="O212" i="62"/>
  <c r="O213" i="62"/>
  <c r="O214" i="62"/>
  <c r="O215" i="62"/>
  <c r="O216" i="62"/>
  <c r="O217" i="62"/>
  <c r="O218" i="62"/>
  <c r="O219" i="62"/>
  <c r="O220" i="62"/>
  <c r="O221" i="62"/>
  <c r="O222" i="62"/>
  <c r="O223" i="62"/>
  <c r="O224" i="62"/>
  <c r="O226" i="62"/>
  <c r="O229" i="62"/>
  <c r="O230" i="62"/>
  <c r="O231" i="62"/>
  <c r="O232" i="62"/>
  <c r="O233" i="62"/>
  <c r="O234" i="62"/>
  <c r="O235" i="62"/>
  <c r="O236" i="62"/>
  <c r="O237" i="62"/>
  <c r="O238" i="62"/>
  <c r="O239" i="62"/>
  <c r="O240" i="62"/>
  <c r="O241" i="62"/>
  <c r="O242" i="62"/>
  <c r="O243" i="62"/>
  <c r="O244" i="62"/>
  <c r="O245" i="62"/>
  <c r="O246" i="62"/>
  <c r="O247" i="62"/>
  <c r="O248" i="62"/>
  <c r="O249" i="62"/>
  <c r="O250" i="62"/>
  <c r="O251" i="62"/>
  <c r="O17" i="62" s="1"/>
  <c r="O252" i="62"/>
  <c r="O253" i="62"/>
  <c r="O254" i="62"/>
  <c r="O256" i="62"/>
  <c r="O257" i="62"/>
  <c r="O258" i="62"/>
  <c r="O259" i="62"/>
  <c r="N195" i="62"/>
  <c r="N196" i="62"/>
  <c r="N197" i="62"/>
  <c r="N198" i="62"/>
  <c r="N199" i="62"/>
  <c r="N200" i="62"/>
  <c r="N201" i="62"/>
  <c r="N202" i="62"/>
  <c r="N203" i="62"/>
  <c r="N204" i="62"/>
  <c r="N205" i="62"/>
  <c r="N206" i="62"/>
  <c r="N207" i="62"/>
  <c r="N208" i="62"/>
  <c r="N209" i="62"/>
  <c r="N210" i="62"/>
  <c r="N211" i="62"/>
  <c r="N212" i="62"/>
  <c r="N213" i="62"/>
  <c r="N214" i="62"/>
  <c r="N215" i="62"/>
  <c r="N216" i="62"/>
  <c r="N217" i="62"/>
  <c r="N218" i="62"/>
  <c r="N219" i="62"/>
  <c r="N220" i="62"/>
  <c r="N221" i="62"/>
  <c r="N222" i="62"/>
  <c r="N223" i="62"/>
  <c r="N224" i="62"/>
  <c r="N226" i="62"/>
  <c r="N229" i="62"/>
  <c r="N230" i="62"/>
  <c r="N231" i="62"/>
  <c r="N232" i="62"/>
  <c r="N233" i="62"/>
  <c r="N234" i="62"/>
  <c r="N235" i="62"/>
  <c r="N236" i="62"/>
  <c r="N237" i="62"/>
  <c r="N238" i="62"/>
  <c r="N239" i="62"/>
  <c r="N240" i="62"/>
  <c r="N241" i="62"/>
  <c r="N242" i="62"/>
  <c r="N243" i="62"/>
  <c r="N244" i="62"/>
  <c r="N245" i="62"/>
  <c r="N246" i="62"/>
  <c r="N247" i="62"/>
  <c r="N248" i="62"/>
  <c r="N249" i="62"/>
  <c r="N250" i="62"/>
  <c r="N251" i="62"/>
  <c r="N17" i="62" s="1"/>
  <c r="N252" i="62"/>
  <c r="N253" i="62"/>
  <c r="N254" i="62"/>
  <c r="N256" i="62"/>
  <c r="N257" i="62"/>
  <c r="N258" i="62"/>
  <c r="N259" i="62"/>
  <c r="M195" i="62"/>
  <c r="M196" i="62"/>
  <c r="M197" i="62"/>
  <c r="M198" i="62"/>
  <c r="M199" i="62"/>
  <c r="M200" i="62"/>
  <c r="M201" i="62"/>
  <c r="M202" i="62"/>
  <c r="M203" i="62"/>
  <c r="M204" i="62"/>
  <c r="M205" i="62"/>
  <c r="M206" i="62"/>
  <c r="M207" i="62"/>
  <c r="M208" i="62"/>
  <c r="M209" i="62"/>
  <c r="M210" i="62"/>
  <c r="M211" i="62"/>
  <c r="M212" i="62"/>
  <c r="M213" i="62"/>
  <c r="M214" i="62"/>
  <c r="M215" i="62"/>
  <c r="M216" i="62"/>
  <c r="M217" i="62"/>
  <c r="M218" i="62"/>
  <c r="M219" i="62"/>
  <c r="M220" i="62"/>
  <c r="M221" i="62"/>
  <c r="M222" i="62"/>
  <c r="M223" i="62"/>
  <c r="M224" i="62"/>
  <c r="M226" i="62"/>
  <c r="M229" i="62"/>
  <c r="M230" i="62"/>
  <c r="M231" i="62"/>
  <c r="M232" i="62"/>
  <c r="M233" i="62"/>
  <c r="M234" i="62"/>
  <c r="M235" i="62"/>
  <c r="M236" i="62"/>
  <c r="M237" i="62"/>
  <c r="M238" i="62"/>
  <c r="M239" i="62"/>
  <c r="M240" i="62"/>
  <c r="M241" i="62"/>
  <c r="M242" i="62"/>
  <c r="M243" i="62"/>
  <c r="M244" i="62"/>
  <c r="M245" i="62"/>
  <c r="M246" i="62"/>
  <c r="M247" i="62"/>
  <c r="M248" i="62"/>
  <c r="M249" i="62"/>
  <c r="M250" i="62"/>
  <c r="M251" i="62"/>
  <c r="M17" i="62" s="1"/>
  <c r="M252" i="62"/>
  <c r="M253" i="62"/>
  <c r="M254" i="62"/>
  <c r="M256" i="62"/>
  <c r="M257" i="62"/>
  <c r="M258" i="62"/>
  <c r="M259" i="62"/>
  <c r="L195" i="62"/>
  <c r="L196" i="62"/>
  <c r="L197" i="62"/>
  <c r="L198" i="62"/>
  <c r="L199" i="62"/>
  <c r="L200" i="62"/>
  <c r="L201" i="62"/>
  <c r="L202" i="62"/>
  <c r="L203" i="62"/>
  <c r="L204" i="62"/>
  <c r="L205" i="62"/>
  <c r="L206" i="62"/>
  <c r="L207" i="62"/>
  <c r="L208" i="62"/>
  <c r="L209" i="62"/>
  <c r="L210" i="62"/>
  <c r="L211" i="62"/>
  <c r="L212" i="62"/>
  <c r="L213" i="62"/>
  <c r="L214" i="62"/>
  <c r="L215" i="62"/>
  <c r="L216" i="62"/>
  <c r="L217" i="62"/>
  <c r="L218" i="62"/>
  <c r="L219" i="62"/>
  <c r="L220" i="62"/>
  <c r="L221" i="62"/>
  <c r="L222" i="62"/>
  <c r="L223" i="62"/>
  <c r="L224" i="62"/>
  <c r="L226" i="62"/>
  <c r="L229" i="62"/>
  <c r="L230" i="62"/>
  <c r="L231" i="62"/>
  <c r="L232" i="62"/>
  <c r="L233" i="62"/>
  <c r="L234" i="62"/>
  <c r="L235" i="62"/>
  <c r="L236" i="62"/>
  <c r="L237" i="62"/>
  <c r="L238" i="62"/>
  <c r="L239" i="62"/>
  <c r="L240" i="62"/>
  <c r="L241" i="62"/>
  <c r="L242" i="62"/>
  <c r="L243" i="62"/>
  <c r="L244" i="62"/>
  <c r="L245" i="62"/>
  <c r="L246" i="62"/>
  <c r="L247" i="62"/>
  <c r="L248" i="62"/>
  <c r="L249" i="62"/>
  <c r="L250" i="62"/>
  <c r="L251" i="62"/>
  <c r="L17" i="62" s="1"/>
  <c r="L252" i="62"/>
  <c r="L253" i="62"/>
  <c r="L254" i="62"/>
  <c r="L256" i="62"/>
  <c r="L257" i="62"/>
  <c r="L258" i="62"/>
  <c r="L259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K208" i="62"/>
  <c r="K209" i="62"/>
  <c r="K210" i="62"/>
  <c r="K211" i="62"/>
  <c r="K212" i="62"/>
  <c r="K213" i="62"/>
  <c r="K214" i="62"/>
  <c r="K215" i="62"/>
  <c r="K216" i="62"/>
  <c r="K217" i="62"/>
  <c r="K218" i="62"/>
  <c r="K219" i="62"/>
  <c r="K220" i="62"/>
  <c r="K221" i="62"/>
  <c r="K222" i="62"/>
  <c r="K223" i="62"/>
  <c r="K224" i="62"/>
  <c r="K226" i="62"/>
  <c r="K229" i="62"/>
  <c r="K230" i="62"/>
  <c r="K231" i="62"/>
  <c r="K232" i="62"/>
  <c r="K233" i="62"/>
  <c r="K234" i="62"/>
  <c r="K235" i="62"/>
  <c r="K236" i="62"/>
  <c r="K237" i="62"/>
  <c r="K238" i="62"/>
  <c r="K239" i="62"/>
  <c r="K240" i="62"/>
  <c r="K241" i="62"/>
  <c r="K242" i="62"/>
  <c r="K243" i="62"/>
  <c r="K244" i="62"/>
  <c r="K245" i="62"/>
  <c r="K246" i="62"/>
  <c r="K247" i="62"/>
  <c r="K248" i="62"/>
  <c r="K249" i="62"/>
  <c r="K250" i="62"/>
  <c r="K251" i="62"/>
  <c r="K17" i="62" s="1"/>
  <c r="K252" i="62"/>
  <c r="K253" i="62"/>
  <c r="K254" i="62"/>
  <c r="K256" i="62"/>
  <c r="K257" i="62"/>
  <c r="K258" i="62"/>
  <c r="K259" i="62"/>
  <c r="J195" i="62"/>
  <c r="J196" i="62"/>
  <c r="J197" i="62"/>
  <c r="J198" i="62"/>
  <c r="J199" i="62"/>
  <c r="J200" i="62"/>
  <c r="J201" i="62"/>
  <c r="J202" i="62"/>
  <c r="J203" i="62"/>
  <c r="J204" i="62"/>
  <c r="J205" i="62"/>
  <c r="J206" i="62"/>
  <c r="J207" i="62"/>
  <c r="J208" i="62"/>
  <c r="J209" i="62"/>
  <c r="J210" i="62"/>
  <c r="J211" i="62"/>
  <c r="J212" i="62"/>
  <c r="J213" i="62"/>
  <c r="J214" i="62"/>
  <c r="J215" i="62"/>
  <c r="J216" i="62"/>
  <c r="J217" i="62"/>
  <c r="J218" i="62"/>
  <c r="J219" i="62"/>
  <c r="J220" i="62"/>
  <c r="J221" i="62"/>
  <c r="J222" i="62"/>
  <c r="J223" i="62"/>
  <c r="J224" i="62"/>
  <c r="I224" i="62" s="1"/>
  <c r="J226" i="62"/>
  <c r="J229" i="62"/>
  <c r="J230" i="62"/>
  <c r="J231" i="62"/>
  <c r="I231" i="62" s="1"/>
  <c r="J232" i="62"/>
  <c r="J233" i="62"/>
  <c r="J234" i="62"/>
  <c r="J235" i="62"/>
  <c r="I235" i="62" s="1"/>
  <c r="J236" i="62"/>
  <c r="J237" i="62"/>
  <c r="J238" i="62"/>
  <c r="J239" i="62"/>
  <c r="I239" i="62" s="1"/>
  <c r="J240" i="62"/>
  <c r="J241" i="62"/>
  <c r="J242" i="62"/>
  <c r="J243" i="62"/>
  <c r="I243" i="62" s="1"/>
  <c r="J244" i="62"/>
  <c r="J245" i="62"/>
  <c r="J246" i="62"/>
  <c r="J247" i="62"/>
  <c r="I247" i="62" s="1"/>
  <c r="J248" i="62"/>
  <c r="J249" i="62"/>
  <c r="J250" i="62"/>
  <c r="J251" i="62"/>
  <c r="J17" i="62" s="1"/>
  <c r="V17" i="62" s="1"/>
  <c r="J252" i="62"/>
  <c r="J253" i="62"/>
  <c r="J254" i="62"/>
  <c r="J256" i="62"/>
  <c r="J257" i="62"/>
  <c r="J258" i="62"/>
  <c r="J259" i="62"/>
  <c r="I181" i="62"/>
  <c r="I182" i="62"/>
  <c r="I183" i="62"/>
  <c r="I184" i="62"/>
  <c r="I185" i="62"/>
  <c r="I186" i="62"/>
  <c r="I187" i="62"/>
  <c r="I188" i="62"/>
  <c r="I189" i="62"/>
  <c r="I190" i="62"/>
  <c r="I191" i="62"/>
  <c r="I192" i="62"/>
  <c r="I193" i="62"/>
  <c r="I194" i="62"/>
  <c r="I195" i="62"/>
  <c r="I196" i="62"/>
  <c r="I197" i="62"/>
  <c r="I198" i="62"/>
  <c r="I199" i="62"/>
  <c r="I200" i="62"/>
  <c r="I201" i="62"/>
  <c r="I202" i="62"/>
  <c r="I203" i="62"/>
  <c r="I204" i="62"/>
  <c r="I205" i="62"/>
  <c r="I206" i="62"/>
  <c r="I207" i="62"/>
  <c r="I208" i="62"/>
  <c r="I209" i="62"/>
  <c r="I210" i="62"/>
  <c r="I211" i="62"/>
  <c r="I212" i="62"/>
  <c r="I213" i="62"/>
  <c r="I214" i="62"/>
  <c r="I215" i="62"/>
  <c r="I216" i="62"/>
  <c r="I217" i="62"/>
  <c r="I218" i="62"/>
  <c r="I219" i="62"/>
  <c r="I220" i="62"/>
  <c r="I251" i="62"/>
  <c r="I17" i="62" s="1"/>
  <c r="I252" i="62"/>
  <c r="I253" i="62"/>
  <c r="I254" i="62"/>
  <c r="I256" i="62"/>
  <c r="I257" i="62"/>
  <c r="I258" i="62"/>
  <c r="I259" i="62"/>
  <c r="I180" i="62"/>
  <c r="E194" i="62"/>
  <c r="D194" i="62"/>
  <c r="C194" i="62"/>
  <c r="B194" i="62"/>
  <c r="E193" i="62"/>
  <c r="D193" i="62"/>
  <c r="C193" i="62"/>
  <c r="B193" i="62"/>
  <c r="E192" i="62"/>
  <c r="D192" i="62"/>
  <c r="C192" i="62"/>
  <c r="B192" i="62"/>
  <c r="E191" i="62"/>
  <c r="D191" i="62"/>
  <c r="C191" i="62"/>
  <c r="B191" i="62"/>
  <c r="E190" i="62"/>
  <c r="D190" i="62"/>
  <c r="C190" i="62"/>
  <c r="B190" i="62"/>
  <c r="E189" i="62"/>
  <c r="D189" i="62"/>
  <c r="C189" i="62"/>
  <c r="B189" i="62"/>
  <c r="E188" i="62"/>
  <c r="D188" i="62"/>
  <c r="C188" i="62"/>
  <c r="B188" i="62"/>
  <c r="E187" i="62"/>
  <c r="D187" i="62"/>
  <c r="C187" i="62"/>
  <c r="B187" i="62"/>
  <c r="E186" i="62"/>
  <c r="D186" i="62"/>
  <c r="C186" i="62"/>
  <c r="B186" i="62"/>
  <c r="E185" i="62"/>
  <c r="D185" i="62"/>
  <c r="C185" i="62"/>
  <c r="B185" i="62"/>
  <c r="E184" i="62"/>
  <c r="D184" i="62"/>
  <c r="C184" i="62"/>
  <c r="B184" i="62"/>
  <c r="E183" i="62"/>
  <c r="D183" i="62"/>
  <c r="C183" i="62"/>
  <c r="B183" i="62"/>
  <c r="E182" i="62"/>
  <c r="D182" i="62"/>
  <c r="C182" i="62"/>
  <c r="B182" i="62"/>
  <c r="E181" i="62"/>
  <c r="D181" i="62"/>
  <c r="C181" i="62"/>
  <c r="B181" i="62"/>
  <c r="E180" i="62"/>
  <c r="D180" i="62"/>
  <c r="C180" i="62"/>
  <c r="B180" i="62"/>
  <c r="A180" i="62"/>
  <c r="U29" i="78"/>
  <c r="U194" i="62" s="1"/>
  <c r="T29" i="78"/>
  <c r="T194" i="62" s="1"/>
  <c r="S29" i="78"/>
  <c r="S194" i="62" s="1"/>
  <c r="R29" i="78"/>
  <c r="R194" i="62" s="1"/>
  <c r="Q29" i="78"/>
  <c r="Q194" i="62" s="1"/>
  <c r="P29" i="78"/>
  <c r="P194" i="62" s="1"/>
  <c r="O29" i="78"/>
  <c r="O194" i="62" s="1"/>
  <c r="N29" i="78"/>
  <c r="N194" i="62" s="1"/>
  <c r="M29" i="78"/>
  <c r="M194" i="62" s="1"/>
  <c r="L29" i="78"/>
  <c r="L194" i="62" s="1"/>
  <c r="K29" i="78"/>
  <c r="K194" i="62" s="1"/>
  <c r="J29" i="78"/>
  <c r="E29" i="78"/>
  <c r="D29" i="78"/>
  <c r="C29" i="78"/>
  <c r="B29" i="78"/>
  <c r="U28" i="78"/>
  <c r="U193" i="62" s="1"/>
  <c r="T28" i="78"/>
  <c r="T193" i="62" s="1"/>
  <c r="S28" i="78"/>
  <c r="S193" i="62" s="1"/>
  <c r="R28" i="78"/>
  <c r="R193" i="62" s="1"/>
  <c r="Q28" i="78"/>
  <c r="Q193" i="62" s="1"/>
  <c r="P28" i="78"/>
  <c r="P193" i="62" s="1"/>
  <c r="O28" i="78"/>
  <c r="O193" i="62" s="1"/>
  <c r="N28" i="78"/>
  <c r="M28" i="78"/>
  <c r="M193" i="62" s="1"/>
  <c r="L28" i="78"/>
  <c r="L193" i="62" s="1"/>
  <c r="K28" i="78"/>
  <c r="K193" i="62" s="1"/>
  <c r="J28" i="78"/>
  <c r="E28" i="78"/>
  <c r="D28" i="78"/>
  <c r="C28" i="78"/>
  <c r="B28" i="78"/>
  <c r="U27" i="78"/>
  <c r="U192" i="62" s="1"/>
  <c r="T27" i="78"/>
  <c r="T192" i="62" s="1"/>
  <c r="S27" i="78"/>
  <c r="S192" i="62" s="1"/>
  <c r="R27" i="78"/>
  <c r="R192" i="62" s="1"/>
  <c r="Q27" i="78"/>
  <c r="Q192" i="62" s="1"/>
  <c r="P27" i="78"/>
  <c r="P192" i="62" s="1"/>
  <c r="O27" i="78"/>
  <c r="O192" i="62" s="1"/>
  <c r="N27" i="78"/>
  <c r="N192" i="62" s="1"/>
  <c r="M27" i="78"/>
  <c r="M192" i="62" s="1"/>
  <c r="L27" i="78"/>
  <c r="L192" i="62" s="1"/>
  <c r="K27" i="78"/>
  <c r="K192" i="62" s="1"/>
  <c r="J27" i="78"/>
  <c r="E27" i="78"/>
  <c r="D27" i="78"/>
  <c r="C27" i="78"/>
  <c r="B27" i="78"/>
  <c r="U26" i="78"/>
  <c r="U191" i="62" s="1"/>
  <c r="T26" i="78"/>
  <c r="T191" i="62" s="1"/>
  <c r="S26" i="78"/>
  <c r="S191" i="62" s="1"/>
  <c r="R26" i="78"/>
  <c r="R191" i="62" s="1"/>
  <c r="Q26" i="78"/>
  <c r="Q191" i="62" s="1"/>
  <c r="P26" i="78"/>
  <c r="P191" i="62" s="1"/>
  <c r="O26" i="78"/>
  <c r="O191" i="62" s="1"/>
  <c r="N26" i="78"/>
  <c r="N191" i="62" s="1"/>
  <c r="M26" i="78"/>
  <c r="M191" i="62" s="1"/>
  <c r="L26" i="78"/>
  <c r="L191" i="62" s="1"/>
  <c r="K26" i="78"/>
  <c r="K191" i="62" s="1"/>
  <c r="J26" i="78"/>
  <c r="E26" i="78"/>
  <c r="D26" i="78"/>
  <c r="C26" i="78"/>
  <c r="B26" i="78"/>
  <c r="U25" i="78"/>
  <c r="U190" i="62" s="1"/>
  <c r="T25" i="78"/>
  <c r="T190" i="62" s="1"/>
  <c r="S25" i="78"/>
  <c r="R25" i="78"/>
  <c r="R190" i="62" s="1"/>
  <c r="Q25" i="78"/>
  <c r="Q190" i="62" s="1"/>
  <c r="P25" i="78"/>
  <c r="P190" i="62" s="1"/>
  <c r="O25" i="78"/>
  <c r="O190" i="62" s="1"/>
  <c r="N25" i="78"/>
  <c r="N190" i="62" s="1"/>
  <c r="M25" i="78"/>
  <c r="M190" i="62" s="1"/>
  <c r="L25" i="78"/>
  <c r="L190" i="62" s="1"/>
  <c r="K25" i="78"/>
  <c r="K190" i="62" s="1"/>
  <c r="J25" i="78"/>
  <c r="E25" i="78"/>
  <c r="D25" i="78"/>
  <c r="C25" i="78"/>
  <c r="B25" i="78"/>
  <c r="U24" i="78"/>
  <c r="U189" i="62" s="1"/>
  <c r="T24" i="78"/>
  <c r="T189" i="62" s="1"/>
  <c r="S24" i="78"/>
  <c r="S189" i="62" s="1"/>
  <c r="R24" i="78"/>
  <c r="R189" i="62" s="1"/>
  <c r="Q24" i="78"/>
  <c r="Q189" i="62" s="1"/>
  <c r="P24" i="78"/>
  <c r="P189" i="62" s="1"/>
  <c r="O24" i="78"/>
  <c r="O189" i="62" s="1"/>
  <c r="N24" i="78"/>
  <c r="N189" i="62" s="1"/>
  <c r="M24" i="78"/>
  <c r="M189" i="62" s="1"/>
  <c r="L24" i="78"/>
  <c r="L189" i="62" s="1"/>
  <c r="K24" i="78"/>
  <c r="K189" i="62" s="1"/>
  <c r="J24" i="78"/>
  <c r="E24" i="78"/>
  <c r="D24" i="78"/>
  <c r="C24" i="78"/>
  <c r="B24" i="78"/>
  <c r="U23" i="78"/>
  <c r="U188" i="62" s="1"/>
  <c r="T23" i="78"/>
  <c r="T188" i="62" s="1"/>
  <c r="S23" i="78"/>
  <c r="S188" i="62" s="1"/>
  <c r="R23" i="78"/>
  <c r="R188" i="62" s="1"/>
  <c r="Q23" i="78"/>
  <c r="Q188" i="62" s="1"/>
  <c r="P23" i="78"/>
  <c r="P188" i="62" s="1"/>
  <c r="O23" i="78"/>
  <c r="O188" i="62" s="1"/>
  <c r="N23" i="78"/>
  <c r="N188" i="62" s="1"/>
  <c r="M23" i="78"/>
  <c r="M188" i="62" s="1"/>
  <c r="L23" i="78"/>
  <c r="L188" i="62" s="1"/>
  <c r="K23" i="78"/>
  <c r="K188" i="62" s="1"/>
  <c r="J23" i="78"/>
  <c r="E23" i="78"/>
  <c r="D23" i="78"/>
  <c r="C23" i="78"/>
  <c r="B23" i="78"/>
  <c r="U22" i="78"/>
  <c r="U187" i="62" s="1"/>
  <c r="T22" i="78"/>
  <c r="T187" i="62" s="1"/>
  <c r="S22" i="78"/>
  <c r="S187" i="62" s="1"/>
  <c r="R22" i="78"/>
  <c r="R187" i="62" s="1"/>
  <c r="Q22" i="78"/>
  <c r="Q187" i="62" s="1"/>
  <c r="P22" i="78"/>
  <c r="P187" i="62" s="1"/>
  <c r="O22" i="78"/>
  <c r="O187" i="62" s="1"/>
  <c r="N22" i="78"/>
  <c r="N187" i="62" s="1"/>
  <c r="M22" i="78"/>
  <c r="M187" i="62" s="1"/>
  <c r="L22" i="78"/>
  <c r="L187" i="62" s="1"/>
  <c r="K22" i="78"/>
  <c r="K187" i="62" s="1"/>
  <c r="J22" i="78"/>
  <c r="E22" i="78"/>
  <c r="D22" i="78"/>
  <c r="C22" i="78"/>
  <c r="B22" i="78"/>
  <c r="U21" i="78"/>
  <c r="U186" i="62" s="1"/>
  <c r="T21" i="78"/>
  <c r="T186" i="62" s="1"/>
  <c r="S21" i="78"/>
  <c r="S186" i="62" s="1"/>
  <c r="R21" i="78"/>
  <c r="R186" i="62" s="1"/>
  <c r="Q21" i="78"/>
  <c r="Q186" i="62" s="1"/>
  <c r="P21" i="78"/>
  <c r="P186" i="62" s="1"/>
  <c r="O21" i="78"/>
  <c r="O186" i="62" s="1"/>
  <c r="N21" i="78"/>
  <c r="N186" i="62" s="1"/>
  <c r="M21" i="78"/>
  <c r="M186" i="62" s="1"/>
  <c r="L21" i="78"/>
  <c r="L186" i="62" s="1"/>
  <c r="K21" i="78"/>
  <c r="K186" i="62" s="1"/>
  <c r="J21" i="78"/>
  <c r="E21" i="78"/>
  <c r="D21" i="78"/>
  <c r="C21" i="78"/>
  <c r="B21" i="78"/>
  <c r="U20" i="78"/>
  <c r="U185" i="62" s="1"/>
  <c r="T20" i="78"/>
  <c r="T185" i="62" s="1"/>
  <c r="S20" i="78"/>
  <c r="S185" i="62" s="1"/>
  <c r="R20" i="78"/>
  <c r="R185" i="62" s="1"/>
  <c r="Q20" i="78"/>
  <c r="Q185" i="62" s="1"/>
  <c r="P20" i="78"/>
  <c r="P185" i="62" s="1"/>
  <c r="O20" i="78"/>
  <c r="O185" i="62" s="1"/>
  <c r="N20" i="78"/>
  <c r="N185" i="62" s="1"/>
  <c r="M20" i="78"/>
  <c r="M185" i="62" s="1"/>
  <c r="L20" i="78"/>
  <c r="L185" i="62" s="1"/>
  <c r="K20" i="78"/>
  <c r="K185" i="62" s="1"/>
  <c r="J20" i="78"/>
  <c r="E20" i="78"/>
  <c r="D20" i="78"/>
  <c r="C20" i="78"/>
  <c r="B20" i="78"/>
  <c r="U19" i="78"/>
  <c r="U184" i="62" s="1"/>
  <c r="T19" i="78"/>
  <c r="T184" i="62" s="1"/>
  <c r="S19" i="78"/>
  <c r="S184" i="62" s="1"/>
  <c r="R19" i="78"/>
  <c r="R184" i="62" s="1"/>
  <c r="Q19" i="78"/>
  <c r="P19" i="78"/>
  <c r="P184" i="62" s="1"/>
  <c r="O19" i="78"/>
  <c r="O184" i="62" s="1"/>
  <c r="N19" i="78"/>
  <c r="N184" i="62" s="1"/>
  <c r="M19" i="78"/>
  <c r="M184" i="62" s="1"/>
  <c r="L19" i="78"/>
  <c r="L184" i="62" s="1"/>
  <c r="K19" i="78"/>
  <c r="K184" i="62" s="1"/>
  <c r="J19" i="78"/>
  <c r="E19" i="78"/>
  <c r="D19" i="78"/>
  <c r="C19" i="78"/>
  <c r="B19" i="78"/>
  <c r="U18" i="78"/>
  <c r="U183" i="62" s="1"/>
  <c r="T18" i="78"/>
  <c r="T183" i="62" s="1"/>
  <c r="S18" i="78"/>
  <c r="S183" i="62" s="1"/>
  <c r="R18" i="78"/>
  <c r="R183" i="62" s="1"/>
  <c r="Q18" i="78"/>
  <c r="Q183" i="62" s="1"/>
  <c r="P18" i="78"/>
  <c r="P183" i="62" s="1"/>
  <c r="O18" i="78"/>
  <c r="N18" i="78"/>
  <c r="N183" i="62" s="1"/>
  <c r="M18" i="78"/>
  <c r="M183" i="62" s="1"/>
  <c r="L18" i="78"/>
  <c r="L183" i="62" s="1"/>
  <c r="K18" i="78"/>
  <c r="K183" i="62" s="1"/>
  <c r="J18" i="78"/>
  <c r="E18" i="78"/>
  <c r="D18" i="78"/>
  <c r="C18" i="78"/>
  <c r="B18" i="78"/>
  <c r="U17" i="78"/>
  <c r="U182" i="62" s="1"/>
  <c r="T17" i="78"/>
  <c r="T182" i="62" s="1"/>
  <c r="S17" i="78"/>
  <c r="S182" i="62" s="1"/>
  <c r="R17" i="78"/>
  <c r="R182" i="62" s="1"/>
  <c r="Q17" i="78"/>
  <c r="Q182" i="62" s="1"/>
  <c r="P17" i="78"/>
  <c r="P182" i="62" s="1"/>
  <c r="O17" i="78"/>
  <c r="N17" i="78"/>
  <c r="N182" i="62" s="1"/>
  <c r="M17" i="78"/>
  <c r="M182" i="62" s="1"/>
  <c r="L17" i="78"/>
  <c r="L182" i="62" s="1"/>
  <c r="K17" i="78"/>
  <c r="K182" i="62" s="1"/>
  <c r="J17" i="78"/>
  <c r="E17" i="78"/>
  <c r="D17" i="78"/>
  <c r="C17" i="78"/>
  <c r="B17" i="78"/>
  <c r="U16" i="78"/>
  <c r="U181" i="62" s="1"/>
  <c r="T16" i="78"/>
  <c r="T181" i="62" s="1"/>
  <c r="S16" i="78"/>
  <c r="R16" i="78"/>
  <c r="R181" i="62" s="1"/>
  <c r="Q16" i="78"/>
  <c r="Q181" i="62" s="1"/>
  <c r="P16" i="78"/>
  <c r="O16" i="78"/>
  <c r="O181" i="62" s="1"/>
  <c r="N16" i="78"/>
  <c r="N181" i="62" s="1"/>
  <c r="M16" i="78"/>
  <c r="M181" i="62" s="1"/>
  <c r="L16" i="78"/>
  <c r="L181" i="62" s="1"/>
  <c r="K16" i="78"/>
  <c r="K181" i="62" s="1"/>
  <c r="J16" i="78"/>
  <c r="E16" i="78"/>
  <c r="D16" i="78"/>
  <c r="C16" i="78"/>
  <c r="B16" i="78"/>
  <c r="U15" i="78"/>
  <c r="T15" i="78"/>
  <c r="S15" i="78"/>
  <c r="R15" i="78"/>
  <c r="Q15" i="78"/>
  <c r="P15" i="78"/>
  <c r="O15" i="78"/>
  <c r="N15" i="78"/>
  <c r="M15" i="78"/>
  <c r="L15" i="78"/>
  <c r="K15" i="78"/>
  <c r="J15" i="78"/>
  <c r="E15" i="78"/>
  <c r="D15" i="78"/>
  <c r="C15" i="78"/>
  <c r="B15" i="78"/>
  <c r="A15" i="78"/>
  <c r="I10" i="78"/>
  <c r="A8" i="78"/>
  <c r="H5" i="78"/>
  <c r="E5" i="78"/>
  <c r="H4" i="78"/>
  <c r="E4" i="78"/>
  <c r="H3" i="78"/>
  <c r="E3" i="78"/>
  <c r="H2" i="78"/>
  <c r="E2" i="78"/>
  <c r="I245" i="62" l="1"/>
  <c r="I237" i="62"/>
  <c r="I229" i="62"/>
  <c r="I244" i="62"/>
  <c r="I236" i="62"/>
  <c r="I226" i="62"/>
  <c r="I250" i="62"/>
  <c r="I242" i="62"/>
  <c r="I234" i="62"/>
  <c r="I223" i="62"/>
  <c r="I249" i="62"/>
  <c r="I241" i="62"/>
  <c r="I233" i="62"/>
  <c r="I222" i="62"/>
  <c r="I248" i="62"/>
  <c r="I240" i="62"/>
  <c r="I232" i="62"/>
  <c r="I221" i="62"/>
  <c r="I246" i="62"/>
  <c r="I238" i="62"/>
  <c r="I230" i="62"/>
  <c r="V230" i="62"/>
  <c r="V229" i="62"/>
  <c r="V226" i="62"/>
  <c r="V224" i="62"/>
  <c r="V223" i="62"/>
  <c r="V222" i="62"/>
  <c r="V221" i="62"/>
  <c r="V220" i="62"/>
  <c r="V219" i="62"/>
  <c r="K10" i="78"/>
  <c r="V258" i="62"/>
  <c r="V245" i="62"/>
  <c r="V233" i="62"/>
  <c r="V208" i="62"/>
  <c r="V196" i="62"/>
  <c r="V256" i="62"/>
  <c r="V231" i="62"/>
  <c r="V243" i="62"/>
  <c r="V218" i="62"/>
  <c r="V254" i="62"/>
  <c r="V242" i="62"/>
  <c r="V217" i="62"/>
  <c r="V205" i="62"/>
  <c r="V206" i="62"/>
  <c r="V239" i="62"/>
  <c r="V214" i="62"/>
  <c r="V202" i="62"/>
  <c r="V238" i="62"/>
  <c r="V250" i="62"/>
  <c r="V248" i="62"/>
  <c r="V236" i="62"/>
  <c r="V211" i="62"/>
  <c r="V199" i="62"/>
  <c r="V201" i="62"/>
  <c r="V213" i="62"/>
  <c r="V253" i="62"/>
  <c r="V241" i="62"/>
  <c r="V216" i="62"/>
  <c r="V204" i="62"/>
  <c r="V247" i="62"/>
  <c r="V235" i="62"/>
  <c r="V210" i="62"/>
  <c r="V198" i="62"/>
  <c r="V252" i="62"/>
  <c r="V240" i="62"/>
  <c r="V215" i="62"/>
  <c r="V203" i="62"/>
  <c r="V251" i="62"/>
  <c r="V249" i="62"/>
  <c r="V237" i="62"/>
  <c r="V212" i="62"/>
  <c r="V200" i="62"/>
  <c r="V259" i="62"/>
  <c r="V246" i="62"/>
  <c r="V234" i="62"/>
  <c r="V209" i="62"/>
  <c r="V197" i="62"/>
  <c r="V257" i="62"/>
  <c r="V244" i="62"/>
  <c r="V232" i="62"/>
  <c r="V207" i="62"/>
  <c r="V195" i="62"/>
  <c r="R11" i="78"/>
  <c r="O11" i="78"/>
  <c r="P180" i="62"/>
  <c r="P11" i="78"/>
  <c r="T180" i="62"/>
  <c r="T11" i="78"/>
  <c r="Q180" i="62"/>
  <c r="Q11" i="78"/>
  <c r="S11" i="78"/>
  <c r="U10" i="78"/>
  <c r="U11" i="78"/>
  <c r="J11" i="78"/>
  <c r="L11" i="78"/>
  <c r="K180" i="62"/>
  <c r="K11" i="78"/>
  <c r="M10" i="78"/>
  <c r="M11" i="78"/>
  <c r="N10" i="78"/>
  <c r="N11" i="78"/>
  <c r="R10" i="78"/>
  <c r="J182" i="62"/>
  <c r="V182" i="62" s="1"/>
  <c r="V17" i="78"/>
  <c r="V23" i="78"/>
  <c r="J191" i="62"/>
  <c r="V191" i="62" s="1"/>
  <c r="V26" i="78"/>
  <c r="V29" i="78"/>
  <c r="V20" i="78"/>
  <c r="J186" i="62"/>
  <c r="V186" i="62" s="1"/>
  <c r="V21" i="78"/>
  <c r="J190" i="62"/>
  <c r="V25" i="78"/>
  <c r="J192" i="62"/>
  <c r="V192" i="62" s="1"/>
  <c r="V27" i="78"/>
  <c r="S10" i="78"/>
  <c r="L10" i="78"/>
  <c r="V15" i="78"/>
  <c r="V16" i="78"/>
  <c r="J183" i="62"/>
  <c r="V18" i="78"/>
  <c r="J184" i="62"/>
  <c r="V19" i="78"/>
  <c r="V22" i="78"/>
  <c r="V24" i="78"/>
  <c r="J193" i="62"/>
  <c r="V193" i="62" s="1"/>
  <c r="V28" i="78"/>
  <c r="J10" i="78"/>
  <c r="O10" i="78"/>
  <c r="P10" i="78"/>
  <c r="L180" i="62"/>
  <c r="J187" i="62"/>
  <c r="V187" i="62" s="1"/>
  <c r="S180" i="62"/>
  <c r="J194" i="62"/>
  <c r="V194" i="62" s="1"/>
  <c r="T10" i="78"/>
  <c r="R180" i="62"/>
  <c r="J185" i="62"/>
  <c r="V185" i="62" s="1"/>
  <c r="S190" i="62"/>
  <c r="S181" i="62"/>
  <c r="P181" i="62"/>
  <c r="O183" i="62"/>
  <c r="Q10" i="78"/>
  <c r="J180" i="62"/>
  <c r="N180" i="62"/>
  <c r="J189" i="62"/>
  <c r="V189" i="62" s="1"/>
  <c r="J181" i="62"/>
  <c r="Q184" i="62"/>
  <c r="U180" i="62"/>
  <c r="M180" i="62"/>
  <c r="J188" i="62"/>
  <c r="V188" i="62" s="1"/>
  <c r="V181" i="62" l="1"/>
  <c r="V180" i="62"/>
  <c r="V190" i="62"/>
  <c r="V184" i="62"/>
  <c r="V183" i="62"/>
  <c r="V11" i="78"/>
  <c r="V10" i="78"/>
  <c r="J12" i="77" l="1"/>
  <c r="K12" i="77"/>
  <c r="L12" i="77"/>
  <c r="M12" i="77"/>
  <c r="N12" i="77"/>
  <c r="O12" i="77"/>
  <c r="P12" i="77"/>
  <c r="Q12" i="77"/>
  <c r="R12" i="77"/>
  <c r="S12" i="77"/>
  <c r="T12" i="77"/>
  <c r="U12" i="77"/>
  <c r="I12" i="77"/>
  <c r="A8" i="77"/>
  <c r="H5" i="77"/>
  <c r="E5" i="77"/>
  <c r="H4" i="77"/>
  <c r="E4" i="77"/>
  <c r="H3" i="77"/>
  <c r="E3" i="77"/>
  <c r="H2" i="77"/>
  <c r="E2" i="77"/>
  <c r="J10" i="77" l="1"/>
  <c r="U11" i="77"/>
  <c r="I11" i="77"/>
  <c r="S11" i="77"/>
  <c r="K10" i="77"/>
  <c r="Q10" i="77"/>
  <c r="I10" i="77"/>
  <c r="P11" i="77"/>
  <c r="R10" i="77"/>
  <c r="M11" i="77"/>
  <c r="S10" i="77"/>
  <c r="K11" i="77"/>
  <c r="T11" i="77"/>
  <c r="L11" i="77"/>
  <c r="T10" i="77"/>
  <c r="N10" i="77"/>
  <c r="R11" i="77"/>
  <c r="J11" i="77"/>
  <c r="Q11" i="77"/>
  <c r="P10" i="77"/>
  <c r="O10" i="77"/>
  <c r="O11" i="77"/>
  <c r="V12" i="77"/>
  <c r="N11" i="77"/>
  <c r="L10" i="77"/>
  <c r="M10" i="77"/>
  <c r="U10" i="77"/>
  <c r="V10" i="77" l="1"/>
  <c r="V11" i="77"/>
  <c r="U136" i="62" l="1"/>
  <c r="T136" i="62"/>
  <c r="S136" i="62"/>
  <c r="R136" i="62"/>
  <c r="Q136" i="62"/>
  <c r="P136" i="62"/>
  <c r="O136" i="62"/>
  <c r="N136" i="62"/>
  <c r="M136" i="62"/>
  <c r="L136" i="62"/>
  <c r="K136" i="62"/>
  <c r="V136" i="62" s="1"/>
  <c r="I136" i="62" l="1"/>
  <c r="E136" i="62"/>
  <c r="D136" i="62"/>
  <c r="C136" i="62"/>
  <c r="A136" i="62"/>
  <c r="J12" i="55"/>
  <c r="K12" i="55"/>
  <c r="L12" i="55"/>
  <c r="V12" i="55" s="1"/>
  <c r="M12" i="55"/>
  <c r="N12" i="55"/>
  <c r="O12" i="55"/>
  <c r="P12" i="55"/>
  <c r="Q12" i="55"/>
  <c r="R12" i="55"/>
  <c r="S12" i="55"/>
  <c r="T12" i="55"/>
  <c r="U12" i="55"/>
  <c r="I12" i="55"/>
  <c r="K135" i="62"/>
  <c r="L135" i="62"/>
  <c r="M135" i="62"/>
  <c r="N135" i="62"/>
  <c r="O135" i="62"/>
  <c r="P135" i="62"/>
  <c r="Q135" i="62"/>
  <c r="R135" i="62"/>
  <c r="S135" i="62"/>
  <c r="T135" i="62"/>
  <c r="U135" i="62"/>
  <c r="I135" i="62"/>
  <c r="E135" i="62"/>
  <c r="D135" i="62"/>
  <c r="C135" i="62"/>
  <c r="A135" i="62"/>
  <c r="L131" i="62"/>
  <c r="M131" i="62"/>
  <c r="N131" i="62"/>
  <c r="O131" i="62"/>
  <c r="P131" i="62"/>
  <c r="Q131" i="62"/>
  <c r="R131" i="62"/>
  <c r="S131" i="62"/>
  <c r="T131" i="62"/>
  <c r="U131" i="62"/>
  <c r="C25" i="55"/>
  <c r="A25" i="55"/>
  <c r="C24" i="55"/>
  <c r="A24" i="55"/>
  <c r="K22" i="55"/>
  <c r="K131" i="62" s="1"/>
  <c r="J22" i="55"/>
  <c r="C22" i="55"/>
  <c r="A22" i="55"/>
  <c r="E131" i="62"/>
  <c r="D131" i="62"/>
  <c r="C131" i="62"/>
  <c r="V135" i="62" l="1"/>
  <c r="V22" i="55"/>
  <c r="J131" i="62"/>
  <c r="V131" i="62" s="1"/>
  <c r="I22" i="55"/>
  <c r="I131" i="62" l="1"/>
  <c r="V30" i="45"/>
  <c r="C133" i="62"/>
  <c r="K133" i="62"/>
  <c r="L133" i="62"/>
  <c r="M133" i="62"/>
  <c r="N133" i="62"/>
  <c r="O133" i="62"/>
  <c r="P133" i="62"/>
  <c r="Q133" i="62"/>
  <c r="R133" i="62"/>
  <c r="S133" i="62"/>
  <c r="T133" i="62"/>
  <c r="U133" i="62"/>
  <c r="I133" i="62"/>
  <c r="D133" i="62"/>
  <c r="E133" i="62"/>
  <c r="E23" i="55"/>
  <c r="C23" i="55"/>
  <c r="Q16" i="69"/>
  <c r="Q15" i="69"/>
  <c r="P14" i="69"/>
  <c r="Q14" i="69" s="1"/>
  <c r="Q13" i="69"/>
  <c r="V133" i="62" l="1"/>
  <c r="P12" i="69"/>
  <c r="O12" i="69"/>
  <c r="N12" i="69"/>
  <c r="M12" i="69"/>
  <c r="L12" i="69"/>
  <c r="K12" i="69"/>
  <c r="J12" i="69"/>
  <c r="I12" i="69"/>
  <c r="H12" i="69"/>
  <c r="G12" i="69"/>
  <c r="F12" i="69"/>
  <c r="E12" i="69"/>
  <c r="D12" i="69"/>
  <c r="Q12" i="69" l="1"/>
  <c r="R13" i="58" l="1"/>
  <c r="P13" i="58"/>
  <c r="O13" i="58"/>
  <c r="N13" i="58"/>
  <c r="M13" i="58"/>
  <c r="L13" i="58"/>
  <c r="K13" i="58"/>
  <c r="Q13" i="58"/>
  <c r="S13" i="58"/>
  <c r="U13" i="58"/>
  <c r="J13" i="58"/>
  <c r="V13" i="58" l="1"/>
  <c r="N16" i="34"/>
  <c r="P16" i="34"/>
  <c r="Q16" i="34"/>
  <c r="R16" i="34"/>
  <c r="T16" i="34"/>
  <c r="U16" i="34"/>
  <c r="K16" i="34" l="1"/>
  <c r="L16" i="34"/>
  <c r="M16" i="34"/>
  <c r="O16" i="34"/>
  <c r="J16" i="34"/>
  <c r="V16" i="34" l="1"/>
  <c r="K16" i="48"/>
  <c r="P16" i="48"/>
  <c r="A11" i="62" l="1"/>
  <c r="E151" i="62"/>
  <c r="D151" i="62"/>
  <c r="C151" i="62"/>
  <c r="B151" i="62"/>
  <c r="A151" i="62"/>
  <c r="E150" i="62"/>
  <c r="D150" i="62"/>
  <c r="C150" i="62"/>
  <c r="B150" i="62"/>
  <c r="A150" i="62"/>
  <c r="E149" i="62"/>
  <c r="D149" i="62"/>
  <c r="C149" i="62"/>
  <c r="B149" i="62"/>
  <c r="A149" i="62"/>
  <c r="E148" i="62"/>
  <c r="D148" i="62"/>
  <c r="C148" i="62"/>
  <c r="B148" i="62"/>
  <c r="A148" i="62"/>
  <c r="E147" i="62"/>
  <c r="D147" i="62"/>
  <c r="C147" i="62"/>
  <c r="B147" i="62"/>
  <c r="A147" i="62"/>
  <c r="E145" i="62"/>
  <c r="D145" i="62"/>
  <c r="C145" i="62"/>
  <c r="B145" i="62"/>
  <c r="A145" i="62"/>
  <c r="E144" i="62"/>
  <c r="D144" i="62"/>
  <c r="C144" i="62"/>
  <c r="B144" i="62"/>
  <c r="A144" i="62"/>
  <c r="E143" i="62"/>
  <c r="D143" i="62"/>
  <c r="C143" i="62"/>
  <c r="B143" i="62"/>
  <c r="A143" i="62"/>
  <c r="E142" i="62"/>
  <c r="D142" i="62"/>
  <c r="C142" i="62"/>
  <c r="B142" i="62"/>
  <c r="A142" i="62"/>
  <c r="U23" i="64"/>
  <c r="U151" i="62" s="1"/>
  <c r="T23" i="64"/>
  <c r="S23" i="64"/>
  <c r="S151" i="62" s="1"/>
  <c r="R23" i="64"/>
  <c r="R151" i="62" s="1"/>
  <c r="Q23" i="64"/>
  <c r="Q151" i="62" s="1"/>
  <c r="P23" i="64"/>
  <c r="P151" i="62" s="1"/>
  <c r="O23" i="64"/>
  <c r="O151" i="62" s="1"/>
  <c r="N23" i="64"/>
  <c r="N151" i="62" s="1"/>
  <c r="M23" i="64"/>
  <c r="L23" i="64"/>
  <c r="K23" i="64"/>
  <c r="J23" i="64"/>
  <c r="I23" i="64"/>
  <c r="E23" i="64"/>
  <c r="D23" i="64"/>
  <c r="C23" i="64"/>
  <c r="B23" i="64"/>
  <c r="A23" i="64"/>
  <c r="U22" i="64"/>
  <c r="T22" i="64"/>
  <c r="S22" i="64"/>
  <c r="R22" i="64"/>
  <c r="Q22" i="64"/>
  <c r="P22" i="64"/>
  <c r="O22" i="64"/>
  <c r="N22" i="64"/>
  <c r="M22" i="64"/>
  <c r="L22" i="64"/>
  <c r="K22" i="64"/>
  <c r="J22" i="64"/>
  <c r="I22" i="64"/>
  <c r="E22" i="64"/>
  <c r="D22" i="64"/>
  <c r="C22" i="64"/>
  <c r="B22" i="64"/>
  <c r="A22" i="64"/>
  <c r="U149" i="62"/>
  <c r="T21" i="64"/>
  <c r="T149" i="62" s="1"/>
  <c r="S21" i="64"/>
  <c r="S149" i="62" s="1"/>
  <c r="R21" i="64"/>
  <c r="R149" i="62" s="1"/>
  <c r="Q21" i="64"/>
  <c r="Q149" i="62" s="1"/>
  <c r="P21" i="64"/>
  <c r="P149" i="62" s="1"/>
  <c r="O21" i="64"/>
  <c r="O149" i="62" s="1"/>
  <c r="N21" i="64"/>
  <c r="N149" i="62" s="1"/>
  <c r="M21" i="64"/>
  <c r="M149" i="62" s="1"/>
  <c r="L21" i="64"/>
  <c r="L149" i="62" s="1"/>
  <c r="E21" i="64"/>
  <c r="D21" i="64"/>
  <c r="C21" i="64"/>
  <c r="B21" i="64"/>
  <c r="A21" i="64"/>
  <c r="U148" i="62"/>
  <c r="T20" i="64"/>
  <c r="T148" i="62" s="1"/>
  <c r="S20" i="64"/>
  <c r="S148" i="62" s="1"/>
  <c r="R20" i="64"/>
  <c r="R148" i="62" s="1"/>
  <c r="Q20" i="64"/>
  <c r="Q148" i="62" s="1"/>
  <c r="P20" i="64"/>
  <c r="P148" i="62" s="1"/>
  <c r="O20" i="64"/>
  <c r="O148" i="62" s="1"/>
  <c r="N20" i="64"/>
  <c r="N148" i="62" s="1"/>
  <c r="M20" i="64"/>
  <c r="M148" i="62" s="1"/>
  <c r="L20" i="64"/>
  <c r="L148" i="62" s="1"/>
  <c r="J20" i="64"/>
  <c r="E20" i="64"/>
  <c r="D20" i="64"/>
  <c r="C20" i="64"/>
  <c r="B20" i="64"/>
  <c r="A20" i="64"/>
  <c r="U147" i="62"/>
  <c r="T19" i="64"/>
  <c r="T147" i="62" s="1"/>
  <c r="S19" i="64"/>
  <c r="S147" i="62" s="1"/>
  <c r="R19" i="64"/>
  <c r="R147" i="62" s="1"/>
  <c r="Q19" i="64"/>
  <c r="Q147" i="62" s="1"/>
  <c r="P19" i="64"/>
  <c r="P147" i="62" s="1"/>
  <c r="O19" i="64"/>
  <c r="O147" i="62" s="1"/>
  <c r="N19" i="64"/>
  <c r="N147" i="62" s="1"/>
  <c r="M19" i="64"/>
  <c r="M147" i="62" s="1"/>
  <c r="L19" i="64"/>
  <c r="L147" i="62" s="1"/>
  <c r="K19" i="64"/>
  <c r="K147" i="62" s="1"/>
  <c r="J19" i="64"/>
  <c r="I19" i="64"/>
  <c r="I147" i="62" s="1"/>
  <c r="E19" i="64"/>
  <c r="D19" i="64"/>
  <c r="C19" i="64"/>
  <c r="B19" i="64"/>
  <c r="A19" i="64"/>
  <c r="U145" i="62"/>
  <c r="T17" i="64"/>
  <c r="T145" i="62" s="1"/>
  <c r="S17" i="64"/>
  <c r="S145" i="62" s="1"/>
  <c r="R17" i="64"/>
  <c r="R145" i="62" s="1"/>
  <c r="Q17" i="64"/>
  <c r="Q145" i="62" s="1"/>
  <c r="P17" i="64"/>
  <c r="P145" i="62" s="1"/>
  <c r="O17" i="64"/>
  <c r="O145" i="62" s="1"/>
  <c r="N17" i="64"/>
  <c r="N145" i="62" s="1"/>
  <c r="M17" i="64"/>
  <c r="M145" i="62" s="1"/>
  <c r="L17" i="64"/>
  <c r="L145" i="62" s="1"/>
  <c r="K17" i="64"/>
  <c r="K145" i="62" s="1"/>
  <c r="J17" i="64"/>
  <c r="I17" i="64"/>
  <c r="I145" i="62" s="1"/>
  <c r="E17" i="64"/>
  <c r="D17" i="64"/>
  <c r="C17" i="64"/>
  <c r="B17" i="64"/>
  <c r="A17" i="64"/>
  <c r="U144" i="62"/>
  <c r="T16" i="64"/>
  <c r="T144" i="62" s="1"/>
  <c r="S16" i="64"/>
  <c r="R16" i="64"/>
  <c r="R144" i="62" s="1"/>
  <c r="Q16" i="64"/>
  <c r="Q144" i="62" s="1"/>
  <c r="P16" i="64"/>
  <c r="P144" i="62" s="1"/>
  <c r="O16" i="64"/>
  <c r="O144" i="62" s="1"/>
  <c r="N16" i="64"/>
  <c r="N144" i="62" s="1"/>
  <c r="M16" i="64"/>
  <c r="L16" i="64"/>
  <c r="L144" i="62" s="1"/>
  <c r="K16" i="64"/>
  <c r="K144" i="62" s="1"/>
  <c r="J16" i="64"/>
  <c r="I16" i="64"/>
  <c r="I144" i="62" s="1"/>
  <c r="E16" i="64"/>
  <c r="D16" i="64"/>
  <c r="C16" i="64"/>
  <c r="B16" i="64"/>
  <c r="A16" i="64"/>
  <c r="T15" i="64"/>
  <c r="S15" i="64"/>
  <c r="R15" i="64"/>
  <c r="Q15" i="64"/>
  <c r="P15" i="64"/>
  <c r="O15" i="64"/>
  <c r="N15" i="64"/>
  <c r="L15" i="64"/>
  <c r="K15" i="64"/>
  <c r="J15" i="64"/>
  <c r="I15" i="64"/>
  <c r="E15" i="64"/>
  <c r="D15" i="64"/>
  <c r="C15" i="64"/>
  <c r="B15" i="64"/>
  <c r="A15" i="64"/>
  <c r="I14" i="64"/>
  <c r="E14" i="64"/>
  <c r="D14" i="64"/>
  <c r="C14" i="64"/>
  <c r="B14" i="64"/>
  <c r="A14" i="64"/>
  <c r="A8" i="64"/>
  <c r="H5" i="64"/>
  <c r="E5" i="64"/>
  <c r="H4" i="64"/>
  <c r="E4" i="64"/>
  <c r="H3" i="64"/>
  <c r="E3" i="64"/>
  <c r="H2" i="64"/>
  <c r="E2" i="64"/>
  <c r="T12" i="64" l="1"/>
  <c r="N12" i="64"/>
  <c r="P13" i="64"/>
  <c r="Q13" i="64"/>
  <c r="N13" i="64"/>
  <c r="V19" i="64"/>
  <c r="O12" i="64"/>
  <c r="I12" i="64"/>
  <c r="V16" i="64"/>
  <c r="R12" i="64"/>
  <c r="M144" i="62"/>
  <c r="M12" i="64"/>
  <c r="V17" i="64"/>
  <c r="V15" i="64"/>
  <c r="J12" i="64"/>
  <c r="L12" i="64"/>
  <c r="K12" i="64"/>
  <c r="P12" i="64"/>
  <c r="Q12" i="64"/>
  <c r="S12" i="64"/>
  <c r="I142" i="62"/>
  <c r="I10" i="64"/>
  <c r="I11" i="64"/>
  <c r="U10" i="64"/>
  <c r="U11" i="64"/>
  <c r="O143" i="62"/>
  <c r="O150" i="62"/>
  <c r="O13" i="64"/>
  <c r="V14" i="64"/>
  <c r="J10" i="64"/>
  <c r="J11" i="64"/>
  <c r="P143" i="62"/>
  <c r="J144" i="62"/>
  <c r="J147" i="62"/>
  <c r="V147" i="62" s="1"/>
  <c r="J149" i="62"/>
  <c r="V149" i="62" s="1"/>
  <c r="V21" i="64"/>
  <c r="J151" i="62"/>
  <c r="V23" i="64"/>
  <c r="K10" i="64"/>
  <c r="K11" i="64"/>
  <c r="Q143" i="62"/>
  <c r="L10" i="64"/>
  <c r="L11" i="64"/>
  <c r="R143" i="62"/>
  <c r="R150" i="62"/>
  <c r="R13" i="64"/>
  <c r="M142" i="62"/>
  <c r="M14" i="62" s="1"/>
  <c r="M11" i="64"/>
  <c r="M10" i="64"/>
  <c r="S143" i="62"/>
  <c r="S150" i="62"/>
  <c r="S13" i="64"/>
  <c r="N143" i="62"/>
  <c r="T150" i="62"/>
  <c r="T13" i="64"/>
  <c r="O142" i="62"/>
  <c r="O14" i="62" s="1"/>
  <c r="O11" i="64"/>
  <c r="O10" i="64"/>
  <c r="I143" i="62"/>
  <c r="U143" i="62"/>
  <c r="I13" i="64"/>
  <c r="U150" i="62"/>
  <c r="U13" i="64"/>
  <c r="T143" i="62"/>
  <c r="P11" i="64"/>
  <c r="P10" i="64"/>
  <c r="J143" i="62"/>
  <c r="J145" i="62"/>
  <c r="V145" i="62" s="1"/>
  <c r="J148" i="62"/>
  <c r="V148" i="62" s="1"/>
  <c r="V20" i="64"/>
  <c r="V22" i="64"/>
  <c r="J13" i="64"/>
  <c r="Q11" i="64"/>
  <c r="Q10" i="64"/>
  <c r="K143" i="62"/>
  <c r="K150" i="62"/>
  <c r="K13" i="64"/>
  <c r="T10" i="64"/>
  <c r="T11" i="64"/>
  <c r="R10" i="64"/>
  <c r="R11" i="64"/>
  <c r="L143" i="62"/>
  <c r="L150" i="62"/>
  <c r="L13" i="64"/>
  <c r="N142" i="62"/>
  <c r="N14" i="62" s="1"/>
  <c r="N11" i="64"/>
  <c r="N10" i="64"/>
  <c r="S10" i="64"/>
  <c r="S11" i="64"/>
  <c r="M143" i="62"/>
  <c r="M150" i="62"/>
  <c r="M13" i="64"/>
  <c r="P142" i="62"/>
  <c r="P14" i="62" s="1"/>
  <c r="S142" i="62"/>
  <c r="S14" i="62" s="1"/>
  <c r="K142" i="62"/>
  <c r="K14" i="62" s="1"/>
  <c r="R142" i="62"/>
  <c r="R14" i="62" s="1"/>
  <c r="Q142" i="62"/>
  <c r="Q14" i="62" s="1"/>
  <c r="M151" i="62"/>
  <c r="J150" i="62"/>
  <c r="S144" i="62"/>
  <c r="T151" i="62"/>
  <c r="L151" i="62"/>
  <c r="Q150" i="62"/>
  <c r="J142" i="62"/>
  <c r="K151" i="62"/>
  <c r="U142" i="62"/>
  <c r="U14" i="62" s="1"/>
  <c r="N150" i="62"/>
  <c r="T142" i="62"/>
  <c r="T14" i="62" s="1"/>
  <c r="L142" i="62"/>
  <c r="L14" i="62" s="1"/>
  <c r="I151" i="62" l="1"/>
  <c r="I150" i="62"/>
  <c r="V144" i="62"/>
  <c r="V143" i="62"/>
  <c r="V150" i="62"/>
  <c r="J14" i="62"/>
  <c r="V14" i="62" s="1"/>
  <c r="V142" i="62"/>
  <c r="V151" i="62"/>
  <c r="I14" i="62"/>
  <c r="V12" i="64"/>
  <c r="V13" i="64"/>
  <c r="F20" i="63" s="1"/>
  <c r="V11" i="64"/>
  <c r="D20" i="63" s="1"/>
  <c r="V10" i="64"/>
  <c r="E20" i="63"/>
  <c r="H20" i="63" l="1"/>
  <c r="D34" i="63"/>
  <c r="J11" i="61"/>
  <c r="K11" i="61"/>
  <c r="L11" i="61"/>
  <c r="M11" i="61"/>
  <c r="N11" i="61"/>
  <c r="O11" i="61"/>
  <c r="P11" i="61"/>
  <c r="Q11" i="61"/>
  <c r="R11" i="61"/>
  <c r="S11" i="61"/>
  <c r="T11" i="61"/>
  <c r="U11" i="61"/>
  <c r="I11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J14" i="61"/>
  <c r="K14" i="61"/>
  <c r="L14" i="61"/>
  <c r="M14" i="61"/>
  <c r="N14" i="61"/>
  <c r="O14" i="61"/>
  <c r="P14" i="61"/>
  <c r="Q14" i="61"/>
  <c r="R14" i="61"/>
  <c r="S14" i="61"/>
  <c r="T14" i="61"/>
  <c r="U14" i="61"/>
  <c r="I14" i="61"/>
  <c r="I12" i="61"/>
  <c r="D388" i="62"/>
  <c r="A388" i="62"/>
  <c r="D387" i="62"/>
  <c r="A387" i="62"/>
  <c r="D386" i="62"/>
  <c r="A386" i="62"/>
  <c r="D385" i="62"/>
  <c r="A385" i="62"/>
  <c r="D384" i="62"/>
  <c r="A384" i="62"/>
  <c r="E382" i="62"/>
  <c r="D382" i="62"/>
  <c r="C382" i="62"/>
  <c r="B382" i="62"/>
  <c r="A382" i="62"/>
  <c r="E381" i="62"/>
  <c r="D381" i="62"/>
  <c r="C381" i="62"/>
  <c r="B381" i="62"/>
  <c r="A381" i="62"/>
  <c r="E380" i="62"/>
  <c r="D380" i="62"/>
  <c r="C380" i="62"/>
  <c r="B380" i="62"/>
  <c r="A380" i="62"/>
  <c r="E379" i="62"/>
  <c r="D379" i="62"/>
  <c r="C379" i="62"/>
  <c r="B379" i="62"/>
  <c r="A379" i="62"/>
  <c r="E378" i="62"/>
  <c r="D378" i="62"/>
  <c r="C378" i="62"/>
  <c r="B378" i="62"/>
  <c r="A378" i="62"/>
  <c r="E377" i="62"/>
  <c r="D377" i="62"/>
  <c r="C377" i="62"/>
  <c r="B377" i="62"/>
  <c r="A377" i="62"/>
  <c r="E376" i="62"/>
  <c r="D376" i="62"/>
  <c r="C376" i="62"/>
  <c r="B376" i="62"/>
  <c r="A376" i="62"/>
  <c r="E375" i="62"/>
  <c r="D375" i="62"/>
  <c r="C375" i="62"/>
  <c r="B375" i="62"/>
  <c r="A375" i="62"/>
  <c r="E374" i="62"/>
  <c r="D374" i="62"/>
  <c r="C374" i="62"/>
  <c r="B374" i="62"/>
  <c r="A374" i="62"/>
  <c r="E373" i="62"/>
  <c r="D373" i="62"/>
  <c r="C373" i="62"/>
  <c r="B373" i="62"/>
  <c r="A373" i="62"/>
  <c r="E372" i="62"/>
  <c r="D372" i="62"/>
  <c r="C372" i="62"/>
  <c r="B372" i="62"/>
  <c r="A372" i="62"/>
  <c r="E371" i="62"/>
  <c r="D371" i="62"/>
  <c r="C371" i="62"/>
  <c r="B371" i="62"/>
  <c r="A371" i="62"/>
  <c r="E370" i="62"/>
  <c r="D370" i="62"/>
  <c r="C370" i="62"/>
  <c r="B370" i="62"/>
  <c r="A370" i="62"/>
  <c r="E369" i="62"/>
  <c r="D369" i="62"/>
  <c r="C369" i="62"/>
  <c r="B369" i="62"/>
  <c r="A369" i="62"/>
  <c r="E368" i="62"/>
  <c r="D368" i="62"/>
  <c r="C368" i="62"/>
  <c r="B368" i="62"/>
  <c r="A368" i="62"/>
  <c r="E367" i="62"/>
  <c r="D367" i="62"/>
  <c r="C367" i="62"/>
  <c r="B367" i="62"/>
  <c r="A367" i="62"/>
  <c r="E366" i="62"/>
  <c r="D366" i="62"/>
  <c r="C366" i="62"/>
  <c r="B366" i="62"/>
  <c r="A366" i="62"/>
  <c r="U364" i="62"/>
  <c r="T364" i="62"/>
  <c r="S364" i="62"/>
  <c r="R364" i="62"/>
  <c r="Q364" i="62"/>
  <c r="P364" i="62"/>
  <c r="O364" i="62"/>
  <c r="N364" i="62"/>
  <c r="M364" i="62"/>
  <c r="L364" i="62"/>
  <c r="K364" i="62"/>
  <c r="J364" i="62"/>
  <c r="U363" i="62"/>
  <c r="T363" i="62"/>
  <c r="S363" i="62"/>
  <c r="R363" i="62"/>
  <c r="Q363" i="62"/>
  <c r="P363" i="62"/>
  <c r="O363" i="62"/>
  <c r="N363" i="62"/>
  <c r="M363" i="62"/>
  <c r="L363" i="62"/>
  <c r="K363" i="62"/>
  <c r="J363" i="62"/>
  <c r="I363" i="62" s="1"/>
  <c r="U362" i="62"/>
  <c r="T362" i="62"/>
  <c r="S362" i="62"/>
  <c r="R362" i="62"/>
  <c r="Q362" i="62"/>
  <c r="O362" i="62"/>
  <c r="N362" i="62"/>
  <c r="M362" i="62"/>
  <c r="L362" i="62"/>
  <c r="K362" i="62"/>
  <c r="J362" i="62"/>
  <c r="N361" i="62"/>
  <c r="M361" i="62"/>
  <c r="M360" i="62"/>
  <c r="L360" i="62"/>
  <c r="Q359" i="62"/>
  <c r="N359" i="62"/>
  <c r="M359" i="62"/>
  <c r="E358" i="62"/>
  <c r="D358" i="62"/>
  <c r="C358" i="62"/>
  <c r="B358" i="62"/>
  <c r="A358" i="62"/>
  <c r="E357" i="62"/>
  <c r="D357" i="62"/>
  <c r="C357" i="62"/>
  <c r="B357" i="62"/>
  <c r="A357" i="62"/>
  <c r="E356" i="62"/>
  <c r="D356" i="62"/>
  <c r="C356" i="62"/>
  <c r="B356" i="62"/>
  <c r="A356" i="62"/>
  <c r="E355" i="62"/>
  <c r="D355" i="62"/>
  <c r="C355" i="62"/>
  <c r="B355" i="62"/>
  <c r="A355" i="62"/>
  <c r="E354" i="62"/>
  <c r="D354" i="62"/>
  <c r="C354" i="62"/>
  <c r="B354" i="62"/>
  <c r="A354" i="62"/>
  <c r="E353" i="62"/>
  <c r="D353" i="62"/>
  <c r="C353" i="62"/>
  <c r="B353" i="62"/>
  <c r="A353" i="62"/>
  <c r="E352" i="62"/>
  <c r="D352" i="62"/>
  <c r="C352" i="62"/>
  <c r="B352" i="62"/>
  <c r="A352" i="62"/>
  <c r="E351" i="62"/>
  <c r="D351" i="62"/>
  <c r="C351" i="62"/>
  <c r="B351" i="62"/>
  <c r="A351" i="62"/>
  <c r="E350" i="62"/>
  <c r="D350" i="62"/>
  <c r="C350" i="62"/>
  <c r="B350" i="62"/>
  <c r="A350" i="62"/>
  <c r="E349" i="62"/>
  <c r="D349" i="62"/>
  <c r="C349" i="62"/>
  <c r="B349" i="62"/>
  <c r="A349" i="62"/>
  <c r="E348" i="62"/>
  <c r="D348" i="62"/>
  <c r="C348" i="62"/>
  <c r="B348" i="62"/>
  <c r="A348" i="62"/>
  <c r="E347" i="62"/>
  <c r="D347" i="62"/>
  <c r="C347" i="62"/>
  <c r="B347" i="62"/>
  <c r="A347" i="62"/>
  <c r="U346" i="62"/>
  <c r="T346" i="62"/>
  <c r="S346" i="62"/>
  <c r="R346" i="62"/>
  <c r="Q346" i="62"/>
  <c r="P346" i="62"/>
  <c r="O346" i="62"/>
  <c r="N346" i="62"/>
  <c r="M346" i="62"/>
  <c r="L346" i="62"/>
  <c r="K346" i="62"/>
  <c r="J346" i="62"/>
  <c r="E346" i="62"/>
  <c r="D346" i="62"/>
  <c r="C346" i="62"/>
  <c r="B346" i="62"/>
  <c r="A346" i="62"/>
  <c r="I344" i="62"/>
  <c r="E344" i="62"/>
  <c r="D344" i="62"/>
  <c r="C344" i="62"/>
  <c r="B344" i="62"/>
  <c r="A344" i="62"/>
  <c r="E343" i="62"/>
  <c r="D343" i="62"/>
  <c r="C343" i="62"/>
  <c r="B343" i="62"/>
  <c r="A343" i="62"/>
  <c r="E342" i="62"/>
  <c r="D342" i="62"/>
  <c r="C342" i="62"/>
  <c r="B342" i="62"/>
  <c r="A342" i="62"/>
  <c r="A322" i="62"/>
  <c r="A325" i="62" s="1"/>
  <c r="A326" i="62" s="1"/>
  <c r="A327" i="62" s="1"/>
  <c r="A328" i="62" s="1"/>
  <c r="A330" i="62" s="1"/>
  <c r="A331" i="62" s="1"/>
  <c r="A332" i="62" s="1"/>
  <c r="A333" i="62" s="1"/>
  <c r="A335" i="62" s="1"/>
  <c r="A337" i="62" s="1"/>
  <c r="A339" i="62" s="1"/>
  <c r="A341" i="62" s="1"/>
  <c r="U320" i="62"/>
  <c r="T320" i="62"/>
  <c r="S320" i="62"/>
  <c r="R320" i="62"/>
  <c r="Q320" i="62"/>
  <c r="P320" i="62"/>
  <c r="O320" i="62"/>
  <c r="N320" i="62"/>
  <c r="M320" i="62"/>
  <c r="L320" i="62"/>
  <c r="K320" i="62"/>
  <c r="J320" i="62"/>
  <c r="I320" i="62"/>
  <c r="E320" i="62"/>
  <c r="D320" i="62"/>
  <c r="C320" i="62"/>
  <c r="B320" i="62"/>
  <c r="A320" i="62"/>
  <c r="U319" i="62"/>
  <c r="T319" i="62"/>
  <c r="S319" i="62"/>
  <c r="R319" i="62"/>
  <c r="Q319" i="62"/>
  <c r="P319" i="62"/>
  <c r="O319" i="62"/>
  <c r="N319" i="62"/>
  <c r="M319" i="62"/>
  <c r="L319" i="62"/>
  <c r="K319" i="62"/>
  <c r="J319" i="62"/>
  <c r="E319" i="62"/>
  <c r="D319" i="62"/>
  <c r="C319" i="62"/>
  <c r="B319" i="62"/>
  <c r="A319" i="62"/>
  <c r="U318" i="62"/>
  <c r="T318" i="62"/>
  <c r="S318" i="62"/>
  <c r="R318" i="62"/>
  <c r="Q318" i="62"/>
  <c r="P318" i="62"/>
  <c r="O318" i="62"/>
  <c r="N318" i="62"/>
  <c r="M318" i="62"/>
  <c r="L318" i="62"/>
  <c r="K318" i="62"/>
  <c r="J318" i="62"/>
  <c r="E318" i="62"/>
  <c r="D318" i="62"/>
  <c r="C318" i="62"/>
  <c r="B318" i="62"/>
  <c r="A318" i="62"/>
  <c r="U317" i="62"/>
  <c r="T317" i="62"/>
  <c r="S317" i="62"/>
  <c r="R317" i="62"/>
  <c r="Q317" i="62"/>
  <c r="O317" i="62"/>
  <c r="N317" i="62"/>
  <c r="M317" i="62"/>
  <c r="L317" i="62"/>
  <c r="K317" i="62"/>
  <c r="J317" i="62"/>
  <c r="E317" i="62"/>
  <c r="D317" i="62"/>
  <c r="C317" i="62"/>
  <c r="B317" i="62"/>
  <c r="A317" i="62"/>
  <c r="U316" i="62"/>
  <c r="T316" i="62"/>
  <c r="S316" i="62"/>
  <c r="R316" i="62"/>
  <c r="Q316" i="62"/>
  <c r="P316" i="62"/>
  <c r="O316" i="62"/>
  <c r="N316" i="62"/>
  <c r="M316" i="62"/>
  <c r="L316" i="62"/>
  <c r="K316" i="62"/>
  <c r="J316" i="62"/>
  <c r="I316" i="62" s="1"/>
  <c r="E316" i="62"/>
  <c r="D316" i="62"/>
  <c r="C316" i="62"/>
  <c r="B316" i="62"/>
  <c r="A316" i="62"/>
  <c r="U315" i="62"/>
  <c r="T315" i="62"/>
  <c r="S315" i="62"/>
  <c r="R315" i="62"/>
  <c r="Q315" i="62"/>
  <c r="P315" i="62"/>
  <c r="O315" i="62"/>
  <c r="N315" i="62"/>
  <c r="M315" i="62"/>
  <c r="L315" i="62"/>
  <c r="K315" i="62"/>
  <c r="J315" i="62"/>
  <c r="I315" i="62"/>
  <c r="E315" i="62"/>
  <c r="D315" i="62"/>
  <c r="C315" i="62"/>
  <c r="B315" i="62"/>
  <c r="A315" i="62"/>
  <c r="U314" i="62"/>
  <c r="T314" i="62"/>
  <c r="S314" i="62"/>
  <c r="R314" i="62"/>
  <c r="Q314" i="62"/>
  <c r="P314" i="62"/>
  <c r="O314" i="62"/>
  <c r="N314" i="62"/>
  <c r="M314" i="62"/>
  <c r="L314" i="62"/>
  <c r="K314" i="62"/>
  <c r="J314" i="62"/>
  <c r="I314" i="62"/>
  <c r="E314" i="62"/>
  <c r="D314" i="62"/>
  <c r="C314" i="62"/>
  <c r="B314" i="62"/>
  <c r="A314" i="62"/>
  <c r="U313" i="62"/>
  <c r="T313" i="62"/>
  <c r="S313" i="62"/>
  <c r="R313" i="62"/>
  <c r="Q313" i="62"/>
  <c r="P313" i="62"/>
  <c r="O313" i="62"/>
  <c r="N313" i="62"/>
  <c r="M313" i="62"/>
  <c r="L313" i="62"/>
  <c r="K313" i="62"/>
  <c r="J313" i="62"/>
  <c r="I313" i="62"/>
  <c r="E313" i="62"/>
  <c r="D313" i="62"/>
  <c r="C313" i="62"/>
  <c r="B313" i="62"/>
  <c r="A313" i="62"/>
  <c r="E312" i="62"/>
  <c r="D312" i="62"/>
  <c r="C312" i="62"/>
  <c r="B312" i="62"/>
  <c r="A312" i="62"/>
  <c r="U311" i="62"/>
  <c r="T311" i="62"/>
  <c r="S311" i="62"/>
  <c r="R311" i="62"/>
  <c r="Q311" i="62"/>
  <c r="P311" i="62"/>
  <c r="O311" i="62"/>
  <c r="N311" i="62"/>
  <c r="M311" i="62"/>
  <c r="L311" i="62"/>
  <c r="K311" i="62"/>
  <c r="J311" i="62"/>
  <c r="I311" i="62"/>
  <c r="E311" i="62"/>
  <c r="D311" i="62"/>
  <c r="C311" i="62"/>
  <c r="B311" i="62"/>
  <c r="A311" i="62"/>
  <c r="E310" i="62"/>
  <c r="D310" i="62"/>
  <c r="C310" i="62"/>
  <c r="B310" i="62"/>
  <c r="A310" i="62"/>
  <c r="U309" i="62"/>
  <c r="T309" i="62"/>
  <c r="S309" i="62"/>
  <c r="R309" i="62"/>
  <c r="Q309" i="62"/>
  <c r="P309" i="62"/>
  <c r="O309" i="62"/>
  <c r="N309" i="62"/>
  <c r="M309" i="62"/>
  <c r="L309" i="62"/>
  <c r="K309" i="62"/>
  <c r="J309" i="62"/>
  <c r="E309" i="62"/>
  <c r="D309" i="62"/>
  <c r="C309" i="62"/>
  <c r="B309" i="62"/>
  <c r="A309" i="62"/>
  <c r="U308" i="62"/>
  <c r="T308" i="62"/>
  <c r="S308" i="62"/>
  <c r="R308" i="62"/>
  <c r="Q308" i="62"/>
  <c r="P308" i="62"/>
  <c r="O308" i="62"/>
  <c r="N308" i="62"/>
  <c r="M308" i="62"/>
  <c r="L308" i="62"/>
  <c r="K308" i="62"/>
  <c r="J308" i="62"/>
  <c r="E308" i="62"/>
  <c r="D308" i="62"/>
  <c r="C308" i="62"/>
  <c r="B308" i="62"/>
  <c r="A308" i="62"/>
  <c r="U307" i="62"/>
  <c r="T307" i="62"/>
  <c r="S307" i="62"/>
  <c r="R307" i="62"/>
  <c r="Q307" i="62"/>
  <c r="P307" i="62"/>
  <c r="O307" i="62"/>
  <c r="N307" i="62"/>
  <c r="M307" i="62"/>
  <c r="L307" i="62"/>
  <c r="K307" i="62"/>
  <c r="J307" i="62"/>
  <c r="E307" i="62"/>
  <c r="D307" i="62"/>
  <c r="C307" i="62"/>
  <c r="B307" i="62"/>
  <c r="A307" i="62"/>
  <c r="U305" i="62"/>
  <c r="T305" i="62"/>
  <c r="S305" i="62"/>
  <c r="R305" i="62"/>
  <c r="Q305" i="62"/>
  <c r="O305" i="62"/>
  <c r="N305" i="62"/>
  <c r="M305" i="62"/>
  <c r="L305" i="62"/>
  <c r="K305" i="62"/>
  <c r="J305" i="62"/>
  <c r="E305" i="62"/>
  <c r="D305" i="62"/>
  <c r="C305" i="62"/>
  <c r="B305" i="62"/>
  <c r="A305" i="62"/>
  <c r="U304" i="62"/>
  <c r="T304" i="62"/>
  <c r="S304" i="62"/>
  <c r="R304" i="62"/>
  <c r="Q304" i="62"/>
  <c r="P304" i="62"/>
  <c r="O304" i="62"/>
  <c r="N304" i="62"/>
  <c r="M304" i="62"/>
  <c r="L304" i="62"/>
  <c r="K304" i="62"/>
  <c r="J304" i="62"/>
  <c r="E304" i="62"/>
  <c r="D304" i="62"/>
  <c r="C304" i="62"/>
  <c r="B304" i="62"/>
  <c r="A304" i="62"/>
  <c r="U303" i="62"/>
  <c r="T303" i="62"/>
  <c r="S303" i="62"/>
  <c r="R303" i="62"/>
  <c r="Q303" i="62"/>
  <c r="P303" i="62"/>
  <c r="O303" i="62"/>
  <c r="N303" i="62"/>
  <c r="M303" i="62"/>
  <c r="L303" i="62"/>
  <c r="K303" i="62"/>
  <c r="J303" i="62"/>
  <c r="E303" i="62"/>
  <c r="D303" i="62"/>
  <c r="C303" i="62"/>
  <c r="B303" i="62"/>
  <c r="A303" i="62"/>
  <c r="U302" i="62"/>
  <c r="T302" i="62"/>
  <c r="S302" i="62"/>
  <c r="R302" i="62"/>
  <c r="Q302" i="62"/>
  <c r="P302" i="62"/>
  <c r="O302" i="62"/>
  <c r="N302" i="62"/>
  <c r="M302" i="62"/>
  <c r="L302" i="62"/>
  <c r="K302" i="62"/>
  <c r="J302" i="62"/>
  <c r="E302" i="62"/>
  <c r="D302" i="62"/>
  <c r="C302" i="62"/>
  <c r="B302" i="62"/>
  <c r="A302" i="62"/>
  <c r="U301" i="62"/>
  <c r="T301" i="62"/>
  <c r="S301" i="62"/>
  <c r="R301" i="62"/>
  <c r="Q301" i="62"/>
  <c r="P301" i="62"/>
  <c r="O301" i="62"/>
  <c r="N301" i="62"/>
  <c r="M301" i="62"/>
  <c r="L301" i="62"/>
  <c r="K301" i="62"/>
  <c r="J301" i="62"/>
  <c r="I301" i="62"/>
  <c r="E301" i="62"/>
  <c r="D301" i="62"/>
  <c r="C301" i="62"/>
  <c r="B301" i="62"/>
  <c r="A301" i="62"/>
  <c r="U300" i="62"/>
  <c r="T300" i="62"/>
  <c r="S300" i="62"/>
  <c r="R300" i="62"/>
  <c r="Q300" i="62"/>
  <c r="P300" i="62"/>
  <c r="O300" i="62"/>
  <c r="N300" i="62"/>
  <c r="M300" i="62"/>
  <c r="L300" i="62"/>
  <c r="K300" i="62"/>
  <c r="J300" i="62"/>
  <c r="I300" i="62"/>
  <c r="E300" i="62"/>
  <c r="D300" i="62"/>
  <c r="C300" i="62"/>
  <c r="B300" i="62"/>
  <c r="A300" i="62"/>
  <c r="U299" i="62"/>
  <c r="T299" i="62"/>
  <c r="S299" i="62"/>
  <c r="R299" i="62"/>
  <c r="Q299" i="62"/>
  <c r="P299" i="62"/>
  <c r="O299" i="62"/>
  <c r="N299" i="62"/>
  <c r="M299" i="62"/>
  <c r="L299" i="62"/>
  <c r="K299" i="62"/>
  <c r="J299" i="62"/>
  <c r="I299" i="62"/>
  <c r="E299" i="62"/>
  <c r="D299" i="62"/>
  <c r="C299" i="62"/>
  <c r="B299" i="62"/>
  <c r="A299" i="62"/>
  <c r="U298" i="62"/>
  <c r="T298" i="62"/>
  <c r="S298" i="62"/>
  <c r="R298" i="62"/>
  <c r="Q298" i="62"/>
  <c r="P298" i="62"/>
  <c r="O298" i="62"/>
  <c r="N298" i="62"/>
  <c r="M298" i="62"/>
  <c r="L298" i="62"/>
  <c r="K298" i="62"/>
  <c r="J298" i="62"/>
  <c r="I298" i="62"/>
  <c r="E298" i="62"/>
  <c r="D298" i="62"/>
  <c r="C298" i="62"/>
  <c r="B298" i="62"/>
  <c r="A298" i="62"/>
  <c r="U297" i="62"/>
  <c r="T297" i="62"/>
  <c r="S297" i="62"/>
  <c r="R297" i="62"/>
  <c r="Q297" i="62"/>
  <c r="P297" i="62"/>
  <c r="O297" i="62"/>
  <c r="N297" i="62"/>
  <c r="M297" i="62"/>
  <c r="L297" i="62"/>
  <c r="K297" i="62"/>
  <c r="J297" i="62"/>
  <c r="I297" i="62"/>
  <c r="E297" i="62"/>
  <c r="D297" i="62"/>
  <c r="C297" i="62"/>
  <c r="B297" i="62"/>
  <c r="A297" i="62"/>
  <c r="U296" i="62"/>
  <c r="T296" i="62"/>
  <c r="S296" i="62"/>
  <c r="R296" i="62"/>
  <c r="Q296" i="62"/>
  <c r="P296" i="62"/>
  <c r="O296" i="62"/>
  <c r="N296" i="62"/>
  <c r="M296" i="62"/>
  <c r="L296" i="62"/>
  <c r="K296" i="62"/>
  <c r="J296" i="62"/>
  <c r="I296" i="62"/>
  <c r="E296" i="62"/>
  <c r="D296" i="62"/>
  <c r="C296" i="62"/>
  <c r="B296" i="62"/>
  <c r="A296" i="62"/>
  <c r="U295" i="62"/>
  <c r="T295" i="62"/>
  <c r="S295" i="62"/>
  <c r="R295" i="62"/>
  <c r="Q295" i="62"/>
  <c r="P295" i="62"/>
  <c r="O295" i="62"/>
  <c r="N295" i="62"/>
  <c r="M295" i="62"/>
  <c r="L295" i="62"/>
  <c r="K295" i="62"/>
  <c r="J295" i="62"/>
  <c r="I295" i="62"/>
  <c r="E295" i="62"/>
  <c r="D295" i="62"/>
  <c r="C295" i="62"/>
  <c r="B295" i="62"/>
  <c r="A295" i="62"/>
  <c r="U294" i="62"/>
  <c r="T294" i="62"/>
  <c r="S294" i="62"/>
  <c r="R294" i="62"/>
  <c r="Q294" i="62"/>
  <c r="P294" i="62"/>
  <c r="O294" i="62"/>
  <c r="N294" i="62"/>
  <c r="M294" i="62"/>
  <c r="L294" i="62"/>
  <c r="K294" i="62"/>
  <c r="J294" i="62"/>
  <c r="I294" i="62"/>
  <c r="E294" i="62"/>
  <c r="D294" i="62"/>
  <c r="C294" i="62"/>
  <c r="B294" i="62"/>
  <c r="A294" i="62"/>
  <c r="U293" i="62"/>
  <c r="T293" i="62"/>
  <c r="S293" i="62"/>
  <c r="R293" i="62"/>
  <c r="Q293" i="62"/>
  <c r="P293" i="62"/>
  <c r="O293" i="62"/>
  <c r="N293" i="62"/>
  <c r="M293" i="62"/>
  <c r="L293" i="62"/>
  <c r="K293" i="62"/>
  <c r="J293" i="62"/>
  <c r="I293" i="62"/>
  <c r="E293" i="62"/>
  <c r="D293" i="62"/>
  <c r="C293" i="62"/>
  <c r="B293" i="62"/>
  <c r="A293" i="62"/>
  <c r="E292" i="62"/>
  <c r="D292" i="62"/>
  <c r="C292" i="62"/>
  <c r="B292" i="62"/>
  <c r="A292" i="62"/>
  <c r="U291" i="62"/>
  <c r="T291" i="62"/>
  <c r="S291" i="62"/>
  <c r="R291" i="62"/>
  <c r="Q291" i="62"/>
  <c r="P291" i="62"/>
  <c r="O291" i="62"/>
  <c r="N291" i="62"/>
  <c r="M291" i="62"/>
  <c r="L291" i="62"/>
  <c r="K291" i="62"/>
  <c r="J291" i="62"/>
  <c r="I291" i="62"/>
  <c r="E291" i="62"/>
  <c r="D291" i="62"/>
  <c r="C291" i="62"/>
  <c r="B291" i="62"/>
  <c r="A291" i="62"/>
  <c r="U290" i="62"/>
  <c r="T290" i="62"/>
  <c r="S290" i="62"/>
  <c r="R290" i="62"/>
  <c r="Q290" i="62"/>
  <c r="P290" i="62"/>
  <c r="O290" i="62"/>
  <c r="N290" i="62"/>
  <c r="M290" i="62"/>
  <c r="L290" i="62"/>
  <c r="K290" i="62"/>
  <c r="J290" i="62"/>
  <c r="I290" i="62"/>
  <c r="E290" i="62"/>
  <c r="D290" i="62"/>
  <c r="C290" i="62"/>
  <c r="B290" i="62"/>
  <c r="A290" i="62"/>
  <c r="E289" i="62"/>
  <c r="D289" i="62"/>
  <c r="C289" i="62"/>
  <c r="B289" i="62"/>
  <c r="A289" i="62"/>
  <c r="E288" i="62"/>
  <c r="D288" i="62"/>
  <c r="C288" i="62"/>
  <c r="B288" i="62"/>
  <c r="A288" i="62"/>
  <c r="E287" i="62"/>
  <c r="C287" i="62"/>
  <c r="B287" i="62"/>
  <c r="A287" i="62"/>
  <c r="E286" i="62"/>
  <c r="D286" i="62"/>
  <c r="C286" i="62"/>
  <c r="B286" i="62"/>
  <c r="A286" i="62"/>
  <c r="E285" i="62"/>
  <c r="D285" i="62"/>
  <c r="C285" i="62"/>
  <c r="B285" i="62"/>
  <c r="A285" i="62"/>
  <c r="E284" i="62"/>
  <c r="C284" i="62"/>
  <c r="B284" i="62"/>
  <c r="A284" i="62"/>
  <c r="E283" i="62"/>
  <c r="C283" i="62"/>
  <c r="B283" i="62"/>
  <c r="A283" i="62"/>
  <c r="E282" i="62"/>
  <c r="D282" i="62"/>
  <c r="C282" i="62"/>
  <c r="B282" i="62"/>
  <c r="A282" i="62"/>
  <c r="E281" i="62"/>
  <c r="C281" i="62"/>
  <c r="B281" i="62"/>
  <c r="A281" i="62"/>
  <c r="E280" i="62"/>
  <c r="D280" i="62"/>
  <c r="C280" i="62"/>
  <c r="B280" i="62"/>
  <c r="A280" i="62"/>
  <c r="E279" i="62"/>
  <c r="C279" i="62"/>
  <c r="B279" i="62"/>
  <c r="A279" i="62"/>
  <c r="E278" i="62"/>
  <c r="C278" i="62"/>
  <c r="B278" i="62"/>
  <c r="A278" i="62"/>
  <c r="E277" i="62"/>
  <c r="D277" i="62"/>
  <c r="C277" i="62"/>
  <c r="B277" i="62"/>
  <c r="A277" i="62"/>
  <c r="H276" i="62"/>
  <c r="H275" i="62"/>
  <c r="H274" i="62"/>
  <c r="H273" i="62"/>
  <c r="H271" i="62"/>
  <c r="H269" i="62"/>
  <c r="H268" i="62"/>
  <c r="H266" i="62"/>
  <c r="H265" i="62"/>
  <c r="H264" i="62"/>
  <c r="H263" i="62"/>
  <c r="H262" i="62"/>
  <c r="H261" i="62"/>
  <c r="E177" i="62"/>
  <c r="D177" i="62"/>
  <c r="C177" i="62"/>
  <c r="B177" i="62"/>
  <c r="A177" i="62"/>
  <c r="E173" i="62"/>
  <c r="D173" i="62"/>
  <c r="C173" i="62"/>
  <c r="B173" i="62"/>
  <c r="A173" i="62"/>
  <c r="E170" i="62"/>
  <c r="D170" i="62"/>
  <c r="C170" i="62"/>
  <c r="B170" i="62"/>
  <c r="A170" i="62"/>
  <c r="E169" i="62"/>
  <c r="D169" i="62"/>
  <c r="C169" i="62"/>
  <c r="B169" i="62"/>
  <c r="A169" i="62"/>
  <c r="E168" i="62"/>
  <c r="D168" i="62"/>
  <c r="C168" i="62"/>
  <c r="B168" i="62"/>
  <c r="A168" i="62"/>
  <c r="E167" i="62"/>
  <c r="D167" i="62"/>
  <c r="C167" i="62"/>
  <c r="B167" i="62"/>
  <c r="A167" i="62"/>
  <c r="E166" i="62"/>
  <c r="D166" i="62"/>
  <c r="C166" i="62"/>
  <c r="B166" i="62"/>
  <c r="A166" i="62"/>
  <c r="E165" i="62"/>
  <c r="D165" i="62"/>
  <c r="C165" i="62"/>
  <c r="B165" i="62"/>
  <c r="A165" i="62"/>
  <c r="E163" i="62"/>
  <c r="D163" i="62"/>
  <c r="C163" i="62"/>
  <c r="B163" i="62"/>
  <c r="A163" i="62"/>
  <c r="E162" i="62"/>
  <c r="D162" i="62"/>
  <c r="C162" i="62"/>
  <c r="B162" i="62"/>
  <c r="A162" i="62"/>
  <c r="E161" i="62"/>
  <c r="D161" i="62"/>
  <c r="C161" i="62"/>
  <c r="B161" i="62"/>
  <c r="A161" i="62"/>
  <c r="E160" i="62"/>
  <c r="D160" i="62"/>
  <c r="C160" i="62"/>
  <c r="B160" i="62"/>
  <c r="A160" i="62"/>
  <c r="E159" i="62"/>
  <c r="D159" i="62"/>
  <c r="C159" i="62"/>
  <c r="B159" i="62"/>
  <c r="A159" i="62"/>
  <c r="E158" i="62"/>
  <c r="D158" i="62"/>
  <c r="C158" i="62"/>
  <c r="B158" i="62"/>
  <c r="A158" i="62"/>
  <c r="E157" i="62"/>
  <c r="D157" i="62"/>
  <c r="C157" i="62"/>
  <c r="B157" i="62"/>
  <c r="A157" i="62"/>
  <c r="E156" i="62"/>
  <c r="D156" i="62"/>
  <c r="C156" i="62"/>
  <c r="B156" i="62"/>
  <c r="A156" i="62"/>
  <c r="E155" i="62"/>
  <c r="D155" i="62"/>
  <c r="C155" i="62"/>
  <c r="B155" i="62"/>
  <c r="A155" i="62"/>
  <c r="E153" i="62"/>
  <c r="D153" i="62"/>
  <c r="C153" i="62"/>
  <c r="B153" i="62"/>
  <c r="C141" i="62"/>
  <c r="A141" i="62"/>
  <c r="C140" i="62"/>
  <c r="A140" i="62"/>
  <c r="C139" i="62"/>
  <c r="A139" i="62"/>
  <c r="C138" i="62"/>
  <c r="A138" i="62"/>
  <c r="C137" i="62"/>
  <c r="A137" i="62"/>
  <c r="E132" i="62"/>
  <c r="D132" i="62"/>
  <c r="C132" i="62"/>
  <c r="A132" i="62"/>
  <c r="I82" i="62"/>
  <c r="E82" i="62"/>
  <c r="D82" i="62"/>
  <c r="C82" i="62"/>
  <c r="B82" i="62"/>
  <c r="A82" i="62"/>
  <c r="E81" i="62"/>
  <c r="D81" i="62"/>
  <c r="C81" i="62"/>
  <c r="B81" i="62"/>
  <c r="A81" i="62"/>
  <c r="U80" i="62"/>
  <c r="T80" i="62"/>
  <c r="S80" i="62"/>
  <c r="R80" i="62"/>
  <c r="Q80" i="62"/>
  <c r="O80" i="62"/>
  <c r="N80" i="62"/>
  <c r="M80" i="62"/>
  <c r="L80" i="62"/>
  <c r="K80" i="62"/>
  <c r="J80" i="62"/>
  <c r="A80" i="62"/>
  <c r="U79" i="62"/>
  <c r="S79" i="62"/>
  <c r="Q79" i="62"/>
  <c r="O79" i="62"/>
  <c r="N79" i="62"/>
  <c r="L79" i="62"/>
  <c r="K79" i="62"/>
  <c r="A79" i="62"/>
  <c r="S78" i="62"/>
  <c r="R78" i="62"/>
  <c r="Q78" i="62"/>
  <c r="P78" i="62"/>
  <c r="O78" i="62"/>
  <c r="L78" i="62"/>
  <c r="A78" i="62"/>
  <c r="C74" i="62"/>
  <c r="A74" i="62"/>
  <c r="C73" i="62"/>
  <c r="A73" i="62"/>
  <c r="C72" i="62"/>
  <c r="A72" i="62"/>
  <c r="E64" i="62"/>
  <c r="D64" i="62"/>
  <c r="C64" i="62"/>
  <c r="B64" i="62"/>
  <c r="A64" i="62"/>
  <c r="U63" i="62"/>
  <c r="S63" i="62"/>
  <c r="Q63" i="62"/>
  <c r="O63" i="62"/>
  <c r="N63" i="62"/>
  <c r="L63" i="62"/>
  <c r="K63" i="62"/>
  <c r="E63" i="62"/>
  <c r="D63" i="62"/>
  <c r="C63" i="62"/>
  <c r="B63" i="62"/>
  <c r="A63" i="62"/>
  <c r="U62" i="62"/>
  <c r="S62" i="62"/>
  <c r="Q62" i="62"/>
  <c r="O62" i="62"/>
  <c r="N62" i="62"/>
  <c r="L62" i="62"/>
  <c r="K62" i="62"/>
  <c r="E62" i="62"/>
  <c r="D62" i="62"/>
  <c r="C62" i="62"/>
  <c r="B62" i="62"/>
  <c r="A62" i="62"/>
  <c r="E61" i="62"/>
  <c r="D61" i="62"/>
  <c r="C61" i="62"/>
  <c r="B61" i="62"/>
  <c r="A61" i="62"/>
  <c r="E60" i="62"/>
  <c r="D60" i="62"/>
  <c r="C60" i="62"/>
  <c r="B60" i="62"/>
  <c r="A60" i="62"/>
  <c r="E58" i="62"/>
  <c r="D58" i="62"/>
  <c r="C58" i="62"/>
  <c r="B58" i="62"/>
  <c r="A58" i="62"/>
  <c r="E57" i="62"/>
  <c r="D57" i="62"/>
  <c r="C57" i="62"/>
  <c r="B57" i="62"/>
  <c r="A57" i="62"/>
  <c r="E56" i="62"/>
  <c r="D56" i="62"/>
  <c r="C56" i="62"/>
  <c r="B56" i="62"/>
  <c r="A56" i="62"/>
  <c r="E55" i="62"/>
  <c r="D55" i="62"/>
  <c r="C55" i="62"/>
  <c r="B55" i="62"/>
  <c r="A55" i="62"/>
  <c r="E54" i="62"/>
  <c r="D54" i="62"/>
  <c r="C54" i="62"/>
  <c r="B54" i="62"/>
  <c r="A54" i="62"/>
  <c r="B53" i="62"/>
  <c r="B52" i="62"/>
  <c r="B51" i="62"/>
  <c r="B50" i="62"/>
  <c r="B49" i="62"/>
  <c r="B48" i="62"/>
  <c r="B47" i="62"/>
  <c r="B46" i="62"/>
  <c r="B45" i="62"/>
  <c r="B42" i="62"/>
  <c r="B41" i="62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V19" i="62"/>
  <c r="V48" i="61"/>
  <c r="B48" i="61"/>
  <c r="V47" i="61"/>
  <c r="B47" i="61"/>
  <c r="V46" i="61"/>
  <c r="B46" i="61"/>
  <c r="V45" i="61"/>
  <c r="B45" i="61"/>
  <c r="V44" i="61"/>
  <c r="B44" i="61"/>
  <c r="V43" i="61"/>
  <c r="B43" i="61"/>
  <c r="V42" i="61"/>
  <c r="B42" i="61"/>
  <c r="V41" i="61"/>
  <c r="B41" i="61"/>
  <c r="V40" i="61"/>
  <c r="B40" i="61"/>
  <c r="V39" i="61"/>
  <c r="B39" i="61"/>
  <c r="V38" i="61"/>
  <c r="B38" i="61"/>
  <c r="V37" i="61"/>
  <c r="B37" i="61"/>
  <c r="V36" i="61"/>
  <c r="B36" i="61"/>
  <c r="V35" i="61"/>
  <c r="B35" i="61"/>
  <c r="V34" i="61"/>
  <c r="B34" i="61"/>
  <c r="V33" i="61"/>
  <c r="B33" i="61"/>
  <c r="V32" i="61"/>
  <c r="B32" i="61"/>
  <c r="V31" i="61"/>
  <c r="B31" i="61"/>
  <c r="V30" i="61"/>
  <c r="B30" i="61"/>
  <c r="V29" i="61"/>
  <c r="B29" i="61"/>
  <c r="V28" i="61"/>
  <c r="B28" i="61"/>
  <c r="V27" i="61"/>
  <c r="B27" i="61"/>
  <c r="V26" i="61"/>
  <c r="B26" i="61"/>
  <c r="V25" i="61"/>
  <c r="B25" i="61"/>
  <c r="V24" i="61"/>
  <c r="B24" i="61"/>
  <c r="V23" i="61"/>
  <c r="B23" i="61"/>
  <c r="V22" i="61"/>
  <c r="B22" i="61"/>
  <c r="V21" i="61"/>
  <c r="B21" i="61"/>
  <c r="V20" i="61"/>
  <c r="B20" i="61"/>
  <c r="V19" i="61"/>
  <c r="B19" i="61"/>
  <c r="V18" i="61"/>
  <c r="B18" i="61"/>
  <c r="V17" i="61"/>
  <c r="B17" i="61"/>
  <c r="V16" i="61"/>
  <c r="B16" i="61"/>
  <c r="V15" i="61"/>
  <c r="A8" i="61"/>
  <c r="E5" i="61"/>
  <c r="E4" i="61"/>
  <c r="E3" i="61"/>
  <c r="E2" i="61"/>
  <c r="I303" i="62" l="1"/>
  <c r="I317" i="62"/>
  <c r="I318" i="62"/>
  <c r="I304" i="62"/>
  <c r="I319" i="62"/>
  <c r="I80" i="62"/>
  <c r="I305" i="62"/>
  <c r="I307" i="62"/>
  <c r="I308" i="62"/>
  <c r="I364" i="62"/>
  <c r="I309" i="62"/>
  <c r="I362" i="62"/>
  <c r="I302" i="62"/>
  <c r="V346" i="62"/>
  <c r="V363" i="62"/>
  <c r="V364" i="62"/>
  <c r="V362" i="62"/>
  <c r="V62" i="62"/>
  <c r="V79" i="62"/>
  <c r="V80" i="62"/>
  <c r="V63" i="62"/>
  <c r="V307" i="62"/>
  <c r="V14" i="61"/>
  <c r="G10" i="63" s="1"/>
  <c r="P10" i="61"/>
  <c r="R10" i="61"/>
  <c r="V290" i="62"/>
  <c r="V314" i="62"/>
  <c r="V316" i="62"/>
  <c r="V318" i="62"/>
  <c r="V320" i="62"/>
  <c r="V293" i="62"/>
  <c r="V295" i="62"/>
  <c r="V297" i="62"/>
  <c r="V299" i="62"/>
  <c r="V301" i="62"/>
  <c r="V303" i="62"/>
  <c r="V305" i="62"/>
  <c r="V308" i="62"/>
  <c r="V291" i="62"/>
  <c r="V313" i="62"/>
  <c r="V315" i="62"/>
  <c r="V317" i="62"/>
  <c r="V319" i="62"/>
  <c r="V311" i="62"/>
  <c r="V294" i="62"/>
  <c r="V296" i="62"/>
  <c r="V298" i="62"/>
  <c r="V300" i="62"/>
  <c r="V302" i="62"/>
  <c r="V304" i="62"/>
  <c r="V309" i="62"/>
  <c r="J10" i="61"/>
  <c r="V11" i="61"/>
  <c r="T10" i="61"/>
  <c r="U10" i="61"/>
  <c r="M10" i="61"/>
  <c r="V12" i="61"/>
  <c r="F10" i="63" s="1"/>
  <c r="N10" i="61"/>
  <c r="Q10" i="61"/>
  <c r="L10" i="61"/>
  <c r="S10" i="61"/>
  <c r="K10" i="61"/>
  <c r="O10" i="61"/>
  <c r="I10" i="61"/>
  <c r="V10" i="61" l="1"/>
  <c r="E10" i="63"/>
  <c r="H10" i="63" s="1"/>
  <c r="E17" i="63"/>
  <c r="F17" i="63"/>
  <c r="G17" i="63" l="1"/>
  <c r="H17" i="63" s="1"/>
  <c r="U388" i="62" l="1"/>
  <c r="T388" i="62"/>
  <c r="S388" i="62"/>
  <c r="R388" i="62"/>
  <c r="Q388" i="62"/>
  <c r="P17" i="58"/>
  <c r="P388" i="62" s="1"/>
  <c r="O17" i="58"/>
  <c r="O388" i="62" s="1"/>
  <c r="N17" i="58"/>
  <c r="N388" i="62" s="1"/>
  <c r="M17" i="58"/>
  <c r="M388" i="62" s="1"/>
  <c r="L17" i="58"/>
  <c r="L388" i="62" s="1"/>
  <c r="K17" i="58"/>
  <c r="K388" i="62" s="1"/>
  <c r="J17" i="58"/>
  <c r="I17" i="58"/>
  <c r="D17" i="58"/>
  <c r="A17" i="58"/>
  <c r="U16" i="58"/>
  <c r="U387" i="62" s="1"/>
  <c r="T16" i="58"/>
  <c r="T387" i="62" s="1"/>
  <c r="S16" i="58"/>
  <c r="S387" i="62" s="1"/>
  <c r="R16" i="58"/>
  <c r="R387" i="62" s="1"/>
  <c r="Q16" i="58"/>
  <c r="Q387" i="62" s="1"/>
  <c r="P16" i="58"/>
  <c r="O16" i="58"/>
  <c r="N16" i="58"/>
  <c r="N387" i="62" s="1"/>
  <c r="M16" i="58"/>
  <c r="M387" i="62" s="1"/>
  <c r="L16" i="58"/>
  <c r="L387" i="62" s="1"/>
  <c r="K16" i="58"/>
  <c r="K387" i="62" s="1"/>
  <c r="J16" i="58"/>
  <c r="I16" i="58"/>
  <c r="D16" i="58"/>
  <c r="A16" i="58"/>
  <c r="U386" i="62"/>
  <c r="T386" i="62"/>
  <c r="S15" i="58"/>
  <c r="S386" i="62" s="1"/>
  <c r="R15" i="58"/>
  <c r="R386" i="62" s="1"/>
  <c r="Q15" i="58"/>
  <c r="Q386" i="62" s="1"/>
  <c r="P15" i="58"/>
  <c r="P386" i="62" s="1"/>
  <c r="O15" i="58"/>
  <c r="O386" i="62" s="1"/>
  <c r="N15" i="58"/>
  <c r="N386" i="62" s="1"/>
  <c r="M15" i="58"/>
  <c r="M386" i="62" s="1"/>
  <c r="L15" i="58"/>
  <c r="L386" i="62" s="1"/>
  <c r="K15" i="58"/>
  <c r="K386" i="62" s="1"/>
  <c r="J15" i="58"/>
  <c r="I15" i="58"/>
  <c r="I386" i="62" s="1"/>
  <c r="D15" i="58"/>
  <c r="A15" i="58"/>
  <c r="U385" i="62"/>
  <c r="T385" i="62"/>
  <c r="S385" i="62"/>
  <c r="R385" i="62"/>
  <c r="Q385" i="62"/>
  <c r="P385" i="62"/>
  <c r="O385" i="62"/>
  <c r="N14" i="58"/>
  <c r="N385" i="62" s="1"/>
  <c r="M14" i="58"/>
  <c r="M385" i="62" s="1"/>
  <c r="L14" i="58"/>
  <c r="L385" i="62" s="1"/>
  <c r="K14" i="58"/>
  <c r="K385" i="62" s="1"/>
  <c r="J14" i="58"/>
  <c r="I14" i="58"/>
  <c r="I385" i="62" s="1"/>
  <c r="D14" i="58"/>
  <c r="A14" i="58"/>
  <c r="U384" i="62"/>
  <c r="T384" i="62"/>
  <c r="S384" i="62"/>
  <c r="R384" i="62"/>
  <c r="Q384" i="62"/>
  <c r="P384" i="62"/>
  <c r="N384" i="62"/>
  <c r="M384" i="62"/>
  <c r="L384" i="62"/>
  <c r="K384" i="62"/>
  <c r="J384" i="62"/>
  <c r="I13" i="58"/>
  <c r="I384" i="62" s="1"/>
  <c r="D13" i="58"/>
  <c r="A13" i="58"/>
  <c r="U11" i="58"/>
  <c r="A8" i="58"/>
  <c r="D5" i="58"/>
  <c r="D4" i="58"/>
  <c r="D3" i="58"/>
  <c r="D2" i="58"/>
  <c r="N11" i="58" l="1"/>
  <c r="M11" i="58"/>
  <c r="U12" i="58"/>
  <c r="U10" i="58" s="1"/>
  <c r="V14" i="58"/>
  <c r="J388" i="62"/>
  <c r="V17" i="58"/>
  <c r="J386" i="62"/>
  <c r="V386" i="62" s="1"/>
  <c r="V15" i="58"/>
  <c r="P12" i="58"/>
  <c r="J387" i="62"/>
  <c r="V16" i="58"/>
  <c r="K11" i="58"/>
  <c r="J385" i="62"/>
  <c r="V385" i="62" s="1"/>
  <c r="J11" i="58"/>
  <c r="L11" i="58"/>
  <c r="K12" i="58"/>
  <c r="Q12" i="58"/>
  <c r="Q11" i="58"/>
  <c r="R11" i="58"/>
  <c r="T12" i="58"/>
  <c r="R12" i="58"/>
  <c r="S12" i="58"/>
  <c r="S11" i="58"/>
  <c r="I11" i="58"/>
  <c r="L12" i="58"/>
  <c r="M12" i="58"/>
  <c r="M10" i="58" s="1"/>
  <c r="T11" i="58"/>
  <c r="N12" i="58"/>
  <c r="O11" i="58"/>
  <c r="O384" i="62"/>
  <c r="V384" i="62" s="1"/>
  <c r="O12" i="58"/>
  <c r="O387" i="62"/>
  <c r="I12" i="58"/>
  <c r="P11" i="58"/>
  <c r="J12" i="58"/>
  <c r="V388" i="62" l="1"/>
  <c r="I388" i="62"/>
  <c r="V387" i="62"/>
  <c r="I387" i="62"/>
  <c r="N10" i="58"/>
  <c r="S10" i="58"/>
  <c r="V11" i="58"/>
  <c r="E32" i="63" s="1"/>
  <c r="V12" i="58"/>
  <c r="F32" i="63" s="1"/>
  <c r="K10" i="58"/>
  <c r="J10" i="58"/>
  <c r="R10" i="58"/>
  <c r="Q10" i="58"/>
  <c r="I10" i="58"/>
  <c r="L10" i="58"/>
  <c r="T10" i="58"/>
  <c r="O10" i="58"/>
  <c r="P10" i="58"/>
  <c r="U29" i="56"/>
  <c r="U276" i="62" s="1"/>
  <c r="T29" i="56"/>
  <c r="T276" i="62" s="1"/>
  <c r="S29" i="56"/>
  <c r="S276" i="62" s="1"/>
  <c r="R29" i="56"/>
  <c r="R276" i="62" s="1"/>
  <c r="Q29" i="56"/>
  <c r="Q276" i="62" s="1"/>
  <c r="P29" i="56"/>
  <c r="P276" i="62" s="1"/>
  <c r="O276" i="62"/>
  <c r="N29" i="56"/>
  <c r="N276" i="62" s="1"/>
  <c r="M29" i="56"/>
  <c r="M276" i="62" s="1"/>
  <c r="L29" i="56"/>
  <c r="L276" i="62" s="1"/>
  <c r="K29" i="56"/>
  <c r="K276" i="62" s="1"/>
  <c r="J29" i="56"/>
  <c r="I29" i="56"/>
  <c r="I276" i="62" s="1"/>
  <c r="H29" i="56"/>
  <c r="U28" i="56"/>
  <c r="U275" i="62" s="1"/>
  <c r="T28" i="56"/>
  <c r="T275" i="62" s="1"/>
  <c r="S28" i="56"/>
  <c r="S275" i="62" s="1"/>
  <c r="R28" i="56"/>
  <c r="R275" i="62" s="1"/>
  <c r="Q28" i="56"/>
  <c r="Q275" i="62" s="1"/>
  <c r="P28" i="56"/>
  <c r="P275" i="62" s="1"/>
  <c r="O275" i="62"/>
  <c r="N28" i="56"/>
  <c r="N275" i="62" s="1"/>
  <c r="M28" i="56"/>
  <c r="M275" i="62" s="1"/>
  <c r="L28" i="56"/>
  <c r="L275" i="62" s="1"/>
  <c r="K28" i="56"/>
  <c r="K275" i="62" s="1"/>
  <c r="J28" i="56"/>
  <c r="I28" i="56"/>
  <c r="I275" i="62" s="1"/>
  <c r="H28" i="56"/>
  <c r="U27" i="56"/>
  <c r="U274" i="62" s="1"/>
  <c r="T27" i="56"/>
  <c r="T274" i="62" s="1"/>
  <c r="S27" i="56"/>
  <c r="S274" i="62" s="1"/>
  <c r="R27" i="56"/>
  <c r="R274" i="62" s="1"/>
  <c r="Q27" i="56"/>
  <c r="Q274" i="62" s="1"/>
  <c r="P27" i="56"/>
  <c r="P274" i="62" s="1"/>
  <c r="O274" i="62"/>
  <c r="N27" i="56"/>
  <c r="N274" i="62" s="1"/>
  <c r="M27" i="56"/>
  <c r="M274" i="62" s="1"/>
  <c r="L27" i="56"/>
  <c r="L274" i="62" s="1"/>
  <c r="K27" i="56"/>
  <c r="K274" i="62" s="1"/>
  <c r="J27" i="56"/>
  <c r="I27" i="56"/>
  <c r="I274" i="62" s="1"/>
  <c r="H27" i="56"/>
  <c r="U26" i="56"/>
  <c r="U273" i="62" s="1"/>
  <c r="T26" i="56"/>
  <c r="T273" i="62" s="1"/>
  <c r="S26" i="56"/>
  <c r="S273" i="62" s="1"/>
  <c r="R26" i="56"/>
  <c r="R273" i="62" s="1"/>
  <c r="Q26" i="56"/>
  <c r="Q273" i="62" s="1"/>
  <c r="P26" i="56"/>
  <c r="P273" i="62" s="1"/>
  <c r="O273" i="62"/>
  <c r="N26" i="56"/>
  <c r="N273" i="62" s="1"/>
  <c r="M26" i="56"/>
  <c r="M273" i="62" s="1"/>
  <c r="L26" i="56"/>
  <c r="L273" i="62" s="1"/>
  <c r="K26" i="56"/>
  <c r="K273" i="62" s="1"/>
  <c r="J26" i="56"/>
  <c r="I26" i="56"/>
  <c r="I273" i="62" s="1"/>
  <c r="H26" i="56"/>
  <c r="U25" i="56"/>
  <c r="U271" i="62" s="1"/>
  <c r="T25" i="56"/>
  <c r="T271" i="62" s="1"/>
  <c r="S25" i="56"/>
  <c r="S271" i="62" s="1"/>
  <c r="R25" i="56"/>
  <c r="R271" i="62" s="1"/>
  <c r="Q25" i="56"/>
  <c r="Q271" i="62" s="1"/>
  <c r="P25" i="56"/>
  <c r="P271" i="62" s="1"/>
  <c r="O271" i="62"/>
  <c r="N25" i="56"/>
  <c r="N271" i="62" s="1"/>
  <c r="M25" i="56"/>
  <c r="M271" i="62" s="1"/>
  <c r="L25" i="56"/>
  <c r="L271" i="62" s="1"/>
  <c r="K25" i="56"/>
  <c r="K271" i="62" s="1"/>
  <c r="J25" i="56"/>
  <c r="I25" i="56"/>
  <c r="I271" i="62" s="1"/>
  <c r="H25" i="56"/>
  <c r="U24" i="56"/>
  <c r="U269" i="62" s="1"/>
  <c r="T24" i="56"/>
  <c r="T269" i="62" s="1"/>
  <c r="S24" i="56"/>
  <c r="S269" i="62" s="1"/>
  <c r="R24" i="56"/>
  <c r="R269" i="62" s="1"/>
  <c r="Q24" i="56"/>
  <c r="Q269" i="62" s="1"/>
  <c r="P24" i="56"/>
  <c r="P269" i="62" s="1"/>
  <c r="O269" i="62"/>
  <c r="N24" i="56"/>
  <c r="N269" i="62" s="1"/>
  <c r="M24" i="56"/>
  <c r="M269" i="62" s="1"/>
  <c r="L24" i="56"/>
  <c r="L269" i="62" s="1"/>
  <c r="K24" i="56"/>
  <c r="K269" i="62" s="1"/>
  <c r="J24" i="56"/>
  <c r="I24" i="56"/>
  <c r="I269" i="62" s="1"/>
  <c r="H24" i="56"/>
  <c r="U23" i="56"/>
  <c r="U268" i="62" s="1"/>
  <c r="T23" i="56"/>
  <c r="T268" i="62" s="1"/>
  <c r="S23" i="56"/>
  <c r="S268" i="62" s="1"/>
  <c r="R23" i="56"/>
  <c r="R268" i="62" s="1"/>
  <c r="Q23" i="56"/>
  <c r="Q268" i="62" s="1"/>
  <c r="P23" i="56"/>
  <c r="P268" i="62" s="1"/>
  <c r="O268" i="62"/>
  <c r="N23" i="56"/>
  <c r="N268" i="62" s="1"/>
  <c r="M23" i="56"/>
  <c r="M268" i="62" s="1"/>
  <c r="L23" i="56"/>
  <c r="L268" i="62" s="1"/>
  <c r="K23" i="56"/>
  <c r="K268" i="62" s="1"/>
  <c r="J23" i="56"/>
  <c r="I23" i="56"/>
  <c r="H23" i="56"/>
  <c r="U22" i="56"/>
  <c r="U266" i="62" s="1"/>
  <c r="T22" i="56"/>
  <c r="T266" i="62" s="1"/>
  <c r="S22" i="56"/>
  <c r="R22" i="56"/>
  <c r="R266" i="62" s="1"/>
  <c r="Q22" i="56"/>
  <c r="Q266" i="62" s="1"/>
  <c r="P22" i="56"/>
  <c r="P266" i="62" s="1"/>
  <c r="O22" i="56"/>
  <c r="O266" i="62" s="1"/>
  <c r="N22" i="56"/>
  <c r="N266" i="62" s="1"/>
  <c r="M22" i="56"/>
  <c r="M266" i="62" s="1"/>
  <c r="L22" i="56"/>
  <c r="L266" i="62" s="1"/>
  <c r="K22" i="56"/>
  <c r="J22" i="56"/>
  <c r="I22" i="56"/>
  <c r="H22" i="56"/>
  <c r="U21" i="56"/>
  <c r="U265" i="62" s="1"/>
  <c r="T21" i="56"/>
  <c r="T265" i="62" s="1"/>
  <c r="S21" i="56"/>
  <c r="S265" i="62" s="1"/>
  <c r="R21" i="56"/>
  <c r="R265" i="62" s="1"/>
  <c r="Q21" i="56"/>
  <c r="Q265" i="62" s="1"/>
  <c r="P21" i="56"/>
  <c r="P265" i="62" s="1"/>
  <c r="O265" i="62"/>
  <c r="N21" i="56"/>
  <c r="N265" i="62" s="1"/>
  <c r="M21" i="56"/>
  <c r="M265" i="62" s="1"/>
  <c r="L21" i="56"/>
  <c r="L265" i="62" s="1"/>
  <c r="K21" i="56"/>
  <c r="K265" i="62" s="1"/>
  <c r="J21" i="56"/>
  <c r="I21" i="56"/>
  <c r="I265" i="62" s="1"/>
  <c r="H21" i="56"/>
  <c r="U20" i="56"/>
  <c r="U264" i="62" s="1"/>
  <c r="T20" i="56"/>
  <c r="T264" i="62" s="1"/>
  <c r="S20" i="56"/>
  <c r="S264" i="62" s="1"/>
  <c r="R20" i="56"/>
  <c r="R264" i="62" s="1"/>
  <c r="Q20" i="56"/>
  <c r="P20" i="56"/>
  <c r="P264" i="62" s="1"/>
  <c r="O264" i="62"/>
  <c r="N20" i="56"/>
  <c r="N264" i="62" s="1"/>
  <c r="M20" i="56"/>
  <c r="M264" i="62" s="1"/>
  <c r="L20" i="56"/>
  <c r="L264" i="62" s="1"/>
  <c r="K20" i="56"/>
  <c r="K264" i="62" s="1"/>
  <c r="J20" i="56"/>
  <c r="I20" i="56"/>
  <c r="H20" i="56"/>
  <c r="U19" i="56"/>
  <c r="U263" i="62" s="1"/>
  <c r="T19" i="56"/>
  <c r="T263" i="62" s="1"/>
  <c r="S19" i="56"/>
  <c r="S263" i="62" s="1"/>
  <c r="R19" i="56"/>
  <c r="R263" i="62" s="1"/>
  <c r="Q19" i="56"/>
  <c r="Q263" i="62" s="1"/>
  <c r="P19" i="56"/>
  <c r="O263" i="62"/>
  <c r="N19" i="56"/>
  <c r="N263" i="62" s="1"/>
  <c r="M19" i="56"/>
  <c r="M263" i="62" s="1"/>
  <c r="L19" i="56"/>
  <c r="L263" i="62" s="1"/>
  <c r="K19" i="56"/>
  <c r="K263" i="62" s="1"/>
  <c r="J19" i="56"/>
  <c r="I19" i="56"/>
  <c r="I263" i="62" s="1"/>
  <c r="H19" i="56"/>
  <c r="U18" i="56"/>
  <c r="U262" i="62" s="1"/>
  <c r="T18" i="56"/>
  <c r="T262" i="62" s="1"/>
  <c r="S18" i="56"/>
  <c r="S262" i="62" s="1"/>
  <c r="R18" i="56"/>
  <c r="R262" i="62" s="1"/>
  <c r="Q18" i="56"/>
  <c r="Q262" i="62" s="1"/>
  <c r="P18" i="56"/>
  <c r="P262" i="62" s="1"/>
  <c r="N18" i="56"/>
  <c r="N262" i="62" s="1"/>
  <c r="M18" i="56"/>
  <c r="M262" i="62" s="1"/>
  <c r="L262" i="62"/>
  <c r="K18" i="56"/>
  <c r="K262" i="62" s="1"/>
  <c r="J18" i="56"/>
  <c r="I18" i="56"/>
  <c r="I262" i="62" s="1"/>
  <c r="H18" i="56"/>
  <c r="U17" i="56"/>
  <c r="U261" i="62" s="1"/>
  <c r="T17" i="56"/>
  <c r="T261" i="62" s="1"/>
  <c r="S17" i="56"/>
  <c r="S261" i="62" s="1"/>
  <c r="R261" i="62"/>
  <c r="Q17" i="56"/>
  <c r="Q261" i="62" s="1"/>
  <c r="P17" i="56"/>
  <c r="P261" i="62" s="1"/>
  <c r="O17" i="56"/>
  <c r="O261" i="62" s="1"/>
  <c r="N17" i="56"/>
  <c r="M17" i="56"/>
  <c r="M261" i="62" s="1"/>
  <c r="L17" i="56"/>
  <c r="L261" i="62" s="1"/>
  <c r="K17" i="56"/>
  <c r="K261" i="62" s="1"/>
  <c r="J17" i="56"/>
  <c r="I17" i="56"/>
  <c r="I261" i="62" s="1"/>
  <c r="H17" i="56"/>
  <c r="U16" i="56"/>
  <c r="U260" i="62" s="1"/>
  <c r="T16" i="56"/>
  <c r="T260" i="62" s="1"/>
  <c r="S16" i="56"/>
  <c r="S260" i="62" s="1"/>
  <c r="R16" i="56"/>
  <c r="R260" i="62" s="1"/>
  <c r="Q16" i="56"/>
  <c r="Q260" i="62" s="1"/>
  <c r="P16" i="56"/>
  <c r="P260" i="62" s="1"/>
  <c r="M16" i="56"/>
  <c r="L16" i="56"/>
  <c r="K16" i="56"/>
  <c r="J16" i="56"/>
  <c r="H16" i="56"/>
  <c r="A8" i="56"/>
  <c r="H32" i="63" l="1"/>
  <c r="V10" i="58"/>
  <c r="J276" i="62"/>
  <c r="V276" i="62" s="1"/>
  <c r="V29" i="56"/>
  <c r="J261" i="62"/>
  <c r="V17" i="56"/>
  <c r="J266" i="62"/>
  <c r="I266" i="62" s="1"/>
  <c r="V22" i="56"/>
  <c r="J268" i="62"/>
  <c r="V23" i="56"/>
  <c r="J269" i="62"/>
  <c r="V269" i="62" s="1"/>
  <c r="V24" i="56"/>
  <c r="J262" i="62"/>
  <c r="V18" i="56"/>
  <c r="J275" i="62"/>
  <c r="V275" i="62" s="1"/>
  <c r="V28" i="56"/>
  <c r="J263" i="62"/>
  <c r="V19" i="56"/>
  <c r="J271" i="62"/>
  <c r="V271" i="62" s="1"/>
  <c r="V25" i="56"/>
  <c r="V16" i="56"/>
  <c r="J264" i="62"/>
  <c r="V20" i="56"/>
  <c r="J273" i="62"/>
  <c r="V273" i="62" s="1"/>
  <c r="V26" i="56"/>
  <c r="P12" i="56"/>
  <c r="J265" i="62"/>
  <c r="V265" i="62" s="1"/>
  <c r="V21" i="56"/>
  <c r="J274" i="62"/>
  <c r="V274" i="62" s="1"/>
  <c r="V27" i="56"/>
  <c r="O12" i="56"/>
  <c r="M12" i="56"/>
  <c r="L12" i="56"/>
  <c r="Q12" i="56"/>
  <c r="T12" i="56"/>
  <c r="N12" i="56"/>
  <c r="L11" i="56"/>
  <c r="S11" i="56"/>
  <c r="R12" i="56"/>
  <c r="T11" i="56"/>
  <c r="R11" i="56"/>
  <c r="I12" i="56"/>
  <c r="J12" i="56"/>
  <c r="M11" i="56"/>
  <c r="U11" i="56"/>
  <c r="N11" i="56"/>
  <c r="N261" i="62"/>
  <c r="O11" i="56"/>
  <c r="O262" i="62"/>
  <c r="P11" i="56"/>
  <c r="P263" i="62"/>
  <c r="I11" i="56"/>
  <c r="I264" i="62"/>
  <c r="Q11" i="56"/>
  <c r="Q10" i="56" s="1"/>
  <c r="Q264" i="62"/>
  <c r="K12" i="56"/>
  <c r="K266" i="62"/>
  <c r="S12" i="56"/>
  <c r="S266" i="62"/>
  <c r="U12" i="56"/>
  <c r="J11" i="56"/>
  <c r="K11" i="56"/>
  <c r="U141" i="62"/>
  <c r="T21" i="55"/>
  <c r="T141" i="62" s="1"/>
  <c r="S21" i="55"/>
  <c r="S141" i="62" s="1"/>
  <c r="R21" i="55"/>
  <c r="R141" i="62" s="1"/>
  <c r="Q21" i="55"/>
  <c r="Q141" i="62" s="1"/>
  <c r="P21" i="55"/>
  <c r="P141" i="62" s="1"/>
  <c r="O21" i="55"/>
  <c r="O141" i="62" s="1"/>
  <c r="N21" i="55"/>
  <c r="N141" i="62" s="1"/>
  <c r="M21" i="55"/>
  <c r="M141" i="62" s="1"/>
  <c r="L21" i="55"/>
  <c r="L141" i="62" s="1"/>
  <c r="K21" i="55"/>
  <c r="K141" i="62" s="1"/>
  <c r="J21" i="55"/>
  <c r="J141" i="62" s="1"/>
  <c r="I21" i="55"/>
  <c r="I141" i="62" s="1"/>
  <c r="C21" i="55"/>
  <c r="A21" i="55"/>
  <c r="U140" i="62"/>
  <c r="T20" i="55"/>
  <c r="T140" i="62" s="1"/>
  <c r="S20" i="55"/>
  <c r="S140" i="62" s="1"/>
  <c r="R20" i="55"/>
  <c r="R140" i="62" s="1"/>
  <c r="Q20" i="55"/>
  <c r="Q140" i="62" s="1"/>
  <c r="P20" i="55"/>
  <c r="P140" i="62" s="1"/>
  <c r="O20" i="55"/>
  <c r="O140" i="62" s="1"/>
  <c r="N20" i="55"/>
  <c r="N140" i="62" s="1"/>
  <c r="M20" i="55"/>
  <c r="M140" i="62" s="1"/>
  <c r="L20" i="55"/>
  <c r="L140" i="62" s="1"/>
  <c r="K20" i="55"/>
  <c r="K140" i="62" s="1"/>
  <c r="J20" i="55"/>
  <c r="J140" i="62" s="1"/>
  <c r="I20" i="55"/>
  <c r="I140" i="62" s="1"/>
  <c r="C20" i="55"/>
  <c r="A20" i="55"/>
  <c r="U139" i="62"/>
  <c r="T19" i="55"/>
  <c r="T139" i="62" s="1"/>
  <c r="S19" i="55"/>
  <c r="S139" i="62" s="1"/>
  <c r="R19" i="55"/>
  <c r="R139" i="62" s="1"/>
  <c r="Q19" i="55"/>
  <c r="Q139" i="62" s="1"/>
  <c r="P19" i="55"/>
  <c r="P139" i="62" s="1"/>
  <c r="O19" i="55"/>
  <c r="O139" i="62" s="1"/>
  <c r="N19" i="55"/>
  <c r="N139" i="62" s="1"/>
  <c r="M19" i="55"/>
  <c r="M139" i="62" s="1"/>
  <c r="L19" i="55"/>
  <c r="K19" i="55"/>
  <c r="K139" i="62" s="1"/>
  <c r="J19" i="55"/>
  <c r="J139" i="62" s="1"/>
  <c r="I19" i="55"/>
  <c r="I139" i="62" s="1"/>
  <c r="C19" i="55"/>
  <c r="A19" i="55"/>
  <c r="U138" i="62"/>
  <c r="T18" i="55"/>
  <c r="T138" i="62" s="1"/>
  <c r="S18" i="55"/>
  <c r="S138" i="62" s="1"/>
  <c r="R18" i="55"/>
  <c r="R138" i="62" s="1"/>
  <c r="Q18" i="55"/>
  <c r="Q138" i="62" s="1"/>
  <c r="P18" i="55"/>
  <c r="P138" i="62" s="1"/>
  <c r="O18" i="55"/>
  <c r="O138" i="62" s="1"/>
  <c r="N18" i="55"/>
  <c r="N138" i="62" s="1"/>
  <c r="M18" i="55"/>
  <c r="M138" i="62" s="1"/>
  <c r="L18" i="55"/>
  <c r="L138" i="62" s="1"/>
  <c r="K18" i="55"/>
  <c r="K138" i="62" s="1"/>
  <c r="J18" i="55"/>
  <c r="J138" i="62" s="1"/>
  <c r="I18" i="55"/>
  <c r="I138" i="62" s="1"/>
  <c r="C18" i="55"/>
  <c r="A18" i="55"/>
  <c r="U137" i="62"/>
  <c r="T17" i="55"/>
  <c r="T137" i="62" s="1"/>
  <c r="S17" i="55"/>
  <c r="S137" i="62" s="1"/>
  <c r="R17" i="55"/>
  <c r="R137" i="62" s="1"/>
  <c r="Q17" i="55"/>
  <c r="Q137" i="62" s="1"/>
  <c r="P17" i="55"/>
  <c r="P137" i="62" s="1"/>
  <c r="O17" i="55"/>
  <c r="O137" i="62" s="1"/>
  <c r="N17" i="55"/>
  <c r="N137" i="62" s="1"/>
  <c r="M17" i="55"/>
  <c r="M137" i="62" s="1"/>
  <c r="L17" i="55"/>
  <c r="L137" i="62" s="1"/>
  <c r="K17" i="55"/>
  <c r="K137" i="62" s="1"/>
  <c r="J17" i="55"/>
  <c r="J137" i="62" s="1"/>
  <c r="I17" i="55"/>
  <c r="I137" i="62" s="1"/>
  <c r="C17" i="55"/>
  <c r="A17" i="55"/>
  <c r="U132" i="62"/>
  <c r="T16" i="55"/>
  <c r="T132" i="62" s="1"/>
  <c r="S16" i="55"/>
  <c r="S132" i="62" s="1"/>
  <c r="R16" i="55"/>
  <c r="R132" i="62" s="1"/>
  <c r="Q16" i="55"/>
  <c r="Q132" i="62" s="1"/>
  <c r="P16" i="55"/>
  <c r="P132" i="62" s="1"/>
  <c r="O16" i="55"/>
  <c r="O132" i="62" s="1"/>
  <c r="N16" i="55"/>
  <c r="M16" i="55"/>
  <c r="M132" i="62" s="1"/>
  <c r="L16" i="55"/>
  <c r="L132" i="62" s="1"/>
  <c r="K16" i="55"/>
  <c r="K132" i="62" s="1"/>
  <c r="J16" i="55"/>
  <c r="J132" i="62" s="1"/>
  <c r="I16" i="55"/>
  <c r="I132" i="62" s="1"/>
  <c r="E16" i="55"/>
  <c r="D16" i="55"/>
  <c r="C16" i="55"/>
  <c r="A16" i="55"/>
  <c r="T15" i="55"/>
  <c r="S15" i="55"/>
  <c r="R15" i="55"/>
  <c r="Q15" i="55"/>
  <c r="P15" i="55"/>
  <c r="O15" i="55"/>
  <c r="N15" i="55"/>
  <c r="M15" i="55"/>
  <c r="L15" i="55"/>
  <c r="K15" i="55"/>
  <c r="J15" i="55"/>
  <c r="I15" i="55"/>
  <c r="E15" i="55"/>
  <c r="D15" i="55"/>
  <c r="C15" i="55"/>
  <c r="A15" i="55"/>
  <c r="A8" i="55"/>
  <c r="H5" i="55"/>
  <c r="E5" i="55"/>
  <c r="H4" i="55"/>
  <c r="E4" i="55"/>
  <c r="E3" i="55"/>
  <c r="E2" i="55"/>
  <c r="V268" i="62" l="1"/>
  <c r="I268" i="62"/>
  <c r="V266" i="62"/>
  <c r="V138" i="62"/>
  <c r="V140" i="62"/>
  <c r="V137" i="62"/>
  <c r="V141" i="62"/>
  <c r="K11" i="55"/>
  <c r="K10" i="55" s="1"/>
  <c r="P10" i="56"/>
  <c r="V16" i="55"/>
  <c r="V20" i="55"/>
  <c r="V11" i="56"/>
  <c r="E22" i="63" s="1"/>
  <c r="V19" i="55"/>
  <c r="V21" i="55"/>
  <c r="V18" i="55"/>
  <c r="V17" i="55"/>
  <c r="V15" i="55"/>
  <c r="V264" i="62"/>
  <c r="V260" i="62"/>
  <c r="V262" i="62"/>
  <c r="V263" i="62"/>
  <c r="V261" i="62"/>
  <c r="V12" i="56"/>
  <c r="F22" i="63" s="1"/>
  <c r="O10" i="56"/>
  <c r="O11" i="55"/>
  <c r="O10" i="55" s="1"/>
  <c r="L10" i="56"/>
  <c r="S11" i="55"/>
  <c r="S10" i="55" s="1"/>
  <c r="L11" i="55"/>
  <c r="L10" i="55" s="1"/>
  <c r="T11" i="55"/>
  <c r="T10" i="55" s="1"/>
  <c r="M11" i="55"/>
  <c r="M10" i="55" s="1"/>
  <c r="U11" i="55"/>
  <c r="U10" i="55" s="1"/>
  <c r="M10" i="56"/>
  <c r="N11" i="55"/>
  <c r="N10" i="55" s="1"/>
  <c r="P11" i="55"/>
  <c r="P10" i="55" s="1"/>
  <c r="R10" i="56"/>
  <c r="Q11" i="55"/>
  <c r="Q10" i="55" s="1"/>
  <c r="I11" i="55"/>
  <c r="I10" i="55" s="1"/>
  <c r="J11" i="55"/>
  <c r="J10" i="55" s="1"/>
  <c r="R11" i="55"/>
  <c r="R10" i="55" s="1"/>
  <c r="J10" i="56"/>
  <c r="L139" i="62"/>
  <c r="V139" i="62" s="1"/>
  <c r="I10" i="56"/>
  <c r="N10" i="56"/>
  <c r="T10" i="56"/>
  <c r="U10" i="56"/>
  <c r="S10" i="56"/>
  <c r="N132" i="62"/>
  <c r="V132" i="62" s="1"/>
  <c r="K10" i="56"/>
  <c r="V69" i="53"/>
  <c r="E69" i="53"/>
  <c r="D69" i="53"/>
  <c r="C69" i="53"/>
  <c r="B69" i="53"/>
  <c r="A69" i="53"/>
  <c r="V68" i="53"/>
  <c r="E68" i="53"/>
  <c r="D68" i="53"/>
  <c r="C68" i="53"/>
  <c r="B68" i="53"/>
  <c r="A68" i="53"/>
  <c r="V67" i="53"/>
  <c r="E67" i="53"/>
  <c r="D67" i="53"/>
  <c r="C67" i="53"/>
  <c r="B67" i="53"/>
  <c r="A67" i="53"/>
  <c r="V66" i="53"/>
  <c r="E66" i="53"/>
  <c r="D66" i="53"/>
  <c r="C66" i="53"/>
  <c r="B66" i="53"/>
  <c r="A66" i="53"/>
  <c r="V65" i="53"/>
  <c r="E65" i="53"/>
  <c r="D65" i="53"/>
  <c r="C65" i="53"/>
  <c r="B65" i="53"/>
  <c r="A65" i="53"/>
  <c r="V64" i="53"/>
  <c r="E64" i="53"/>
  <c r="D64" i="53"/>
  <c r="C64" i="53"/>
  <c r="B64" i="53"/>
  <c r="A64" i="53"/>
  <c r="V63" i="53"/>
  <c r="E63" i="53"/>
  <c r="D63" i="53"/>
  <c r="C63" i="53"/>
  <c r="B63" i="53"/>
  <c r="A63" i="53"/>
  <c r="V62" i="53"/>
  <c r="E62" i="53"/>
  <c r="D62" i="53"/>
  <c r="C62" i="53"/>
  <c r="B62" i="53"/>
  <c r="A62" i="53"/>
  <c r="V61" i="53"/>
  <c r="E61" i="53"/>
  <c r="D61" i="53"/>
  <c r="C61" i="53"/>
  <c r="B61" i="53"/>
  <c r="A61" i="53"/>
  <c r="V60" i="53"/>
  <c r="E60" i="53"/>
  <c r="D60" i="53"/>
  <c r="C60" i="53"/>
  <c r="B60" i="53"/>
  <c r="A60" i="53"/>
  <c r="V59" i="53"/>
  <c r="E59" i="53"/>
  <c r="D59" i="53"/>
  <c r="C59" i="53"/>
  <c r="B59" i="53"/>
  <c r="A59" i="53"/>
  <c r="V58" i="53"/>
  <c r="E58" i="53"/>
  <c r="D58" i="53"/>
  <c r="C58" i="53"/>
  <c r="B58" i="53"/>
  <c r="A58" i="53"/>
  <c r="V57" i="53"/>
  <c r="E57" i="53"/>
  <c r="D57" i="53"/>
  <c r="C57" i="53"/>
  <c r="B57" i="53"/>
  <c r="A57" i="53"/>
  <c r="V56" i="53"/>
  <c r="E56" i="53"/>
  <c r="D56" i="53"/>
  <c r="C56" i="53"/>
  <c r="B56" i="53"/>
  <c r="A56" i="53"/>
  <c r="V55" i="53"/>
  <c r="E55" i="53"/>
  <c r="D55" i="53"/>
  <c r="C55" i="53"/>
  <c r="B55" i="53"/>
  <c r="A55" i="53"/>
  <c r="V54" i="53"/>
  <c r="E54" i="53"/>
  <c r="D54" i="53"/>
  <c r="C54" i="53"/>
  <c r="B54" i="53"/>
  <c r="A54" i="53"/>
  <c r="V53" i="53"/>
  <c r="E53" i="53"/>
  <c r="D53" i="53"/>
  <c r="C53" i="53"/>
  <c r="B53" i="53"/>
  <c r="A53" i="53"/>
  <c r="V52" i="53"/>
  <c r="E52" i="53"/>
  <c r="D52" i="53"/>
  <c r="C52" i="53"/>
  <c r="B52" i="53"/>
  <c r="A52" i="53"/>
  <c r="V51" i="53"/>
  <c r="E51" i="53"/>
  <c r="D51" i="53"/>
  <c r="C51" i="53"/>
  <c r="B51" i="53"/>
  <c r="A51" i="53"/>
  <c r="V50" i="53"/>
  <c r="E50" i="53"/>
  <c r="D50" i="53"/>
  <c r="C50" i="53"/>
  <c r="B50" i="53"/>
  <c r="A50" i="53"/>
  <c r="V49" i="53"/>
  <c r="E49" i="53"/>
  <c r="D49" i="53"/>
  <c r="C49" i="53"/>
  <c r="B49" i="53"/>
  <c r="A49" i="53"/>
  <c r="V48" i="53"/>
  <c r="E48" i="53"/>
  <c r="D48" i="53"/>
  <c r="C48" i="53"/>
  <c r="B48" i="53"/>
  <c r="A48" i="53"/>
  <c r="V47" i="53"/>
  <c r="E47" i="53"/>
  <c r="D47" i="53"/>
  <c r="C47" i="53"/>
  <c r="B47" i="53"/>
  <c r="A47" i="53"/>
  <c r="V46" i="53"/>
  <c r="E46" i="53"/>
  <c r="D46" i="53"/>
  <c r="C46" i="53"/>
  <c r="B46" i="53"/>
  <c r="A46" i="53"/>
  <c r="V45" i="53"/>
  <c r="E45" i="53"/>
  <c r="D45" i="53"/>
  <c r="C45" i="53"/>
  <c r="B45" i="53"/>
  <c r="A45" i="53"/>
  <c r="M44" i="53"/>
  <c r="M60" i="62" s="1"/>
  <c r="V60" i="62" s="1"/>
  <c r="E44" i="53"/>
  <c r="D44" i="53"/>
  <c r="C44" i="53"/>
  <c r="B44" i="53"/>
  <c r="A44" i="53"/>
  <c r="V43" i="53"/>
  <c r="E43" i="53"/>
  <c r="D43" i="53"/>
  <c r="C43" i="53"/>
  <c r="B43" i="53"/>
  <c r="A43" i="53"/>
  <c r="V42" i="53"/>
  <c r="E42" i="53"/>
  <c r="D42" i="53"/>
  <c r="C42" i="53"/>
  <c r="B42" i="53"/>
  <c r="A42" i="53"/>
  <c r="V41" i="53"/>
  <c r="E41" i="53"/>
  <c r="D41" i="53"/>
  <c r="C41" i="53"/>
  <c r="B41" i="53"/>
  <c r="A41" i="53"/>
  <c r="V40" i="53"/>
  <c r="E40" i="53"/>
  <c r="D40" i="53"/>
  <c r="C40" i="53"/>
  <c r="B40" i="53"/>
  <c r="A40" i="53"/>
  <c r="V39" i="53"/>
  <c r="E39" i="53"/>
  <c r="D39" i="53"/>
  <c r="C39" i="53"/>
  <c r="B39" i="53"/>
  <c r="A39" i="53"/>
  <c r="V38" i="53"/>
  <c r="E38" i="53"/>
  <c r="D38" i="53"/>
  <c r="C38" i="53"/>
  <c r="B38" i="53"/>
  <c r="A38" i="53"/>
  <c r="V37" i="53"/>
  <c r="E37" i="53"/>
  <c r="D37" i="53"/>
  <c r="C37" i="53"/>
  <c r="B37" i="53"/>
  <c r="A37" i="53"/>
  <c r="V36" i="53"/>
  <c r="E36" i="53"/>
  <c r="D36" i="53"/>
  <c r="C36" i="53"/>
  <c r="B36" i="53"/>
  <c r="A36" i="53"/>
  <c r="V35" i="53"/>
  <c r="E35" i="53"/>
  <c r="D35" i="53"/>
  <c r="C35" i="53"/>
  <c r="B35" i="53"/>
  <c r="A35" i="53"/>
  <c r="V34" i="53"/>
  <c r="E34" i="53"/>
  <c r="D34" i="53"/>
  <c r="C34" i="53"/>
  <c r="B34" i="53"/>
  <c r="A34" i="53"/>
  <c r="V33" i="53"/>
  <c r="E33" i="53"/>
  <c r="D33" i="53"/>
  <c r="C33" i="53"/>
  <c r="B33" i="53"/>
  <c r="A33" i="53"/>
  <c r="V32" i="53"/>
  <c r="E32" i="53"/>
  <c r="D32" i="53"/>
  <c r="C32" i="53"/>
  <c r="B32" i="53"/>
  <c r="A32" i="53"/>
  <c r="V31" i="53"/>
  <c r="E31" i="53"/>
  <c r="D31" i="53"/>
  <c r="C31" i="53"/>
  <c r="B31" i="53"/>
  <c r="A31" i="53"/>
  <c r="V30" i="53"/>
  <c r="E30" i="53"/>
  <c r="D30" i="53"/>
  <c r="C30" i="53"/>
  <c r="B30" i="53"/>
  <c r="A30" i="53"/>
  <c r="V29" i="53"/>
  <c r="E29" i="53"/>
  <c r="D29" i="53"/>
  <c r="C29" i="53"/>
  <c r="B29" i="53"/>
  <c r="A29" i="53"/>
  <c r="V28" i="53"/>
  <c r="E28" i="53"/>
  <c r="D28" i="53"/>
  <c r="C28" i="53"/>
  <c r="B28" i="53"/>
  <c r="A28" i="53"/>
  <c r="V27" i="53"/>
  <c r="E27" i="53"/>
  <c r="D27" i="53"/>
  <c r="C27" i="53"/>
  <c r="B27" i="53"/>
  <c r="A27" i="53"/>
  <c r="V26" i="53"/>
  <c r="E26" i="53"/>
  <c r="D26" i="53"/>
  <c r="C26" i="53"/>
  <c r="B26" i="53"/>
  <c r="A26" i="53"/>
  <c r="V25" i="53"/>
  <c r="E25" i="53"/>
  <c r="D25" i="53"/>
  <c r="C25" i="53"/>
  <c r="B25" i="53"/>
  <c r="A25" i="53"/>
  <c r="V24" i="53"/>
  <c r="E24" i="53"/>
  <c r="D24" i="53"/>
  <c r="C24" i="53"/>
  <c r="B24" i="53"/>
  <c r="A24" i="53"/>
  <c r="V23" i="53"/>
  <c r="E23" i="53"/>
  <c r="D23" i="53"/>
  <c r="C23" i="53"/>
  <c r="B23" i="53"/>
  <c r="A23" i="53"/>
  <c r="V22" i="53"/>
  <c r="E22" i="53"/>
  <c r="D22" i="53"/>
  <c r="C22" i="53"/>
  <c r="B22" i="53"/>
  <c r="A22" i="53"/>
  <c r="V21" i="53"/>
  <c r="E21" i="53"/>
  <c r="D21" i="53"/>
  <c r="C21" i="53"/>
  <c r="B21" i="53"/>
  <c r="A21" i="53"/>
  <c r="V20" i="53"/>
  <c r="E20" i="53"/>
  <c r="D20" i="53"/>
  <c r="C20" i="53"/>
  <c r="B20" i="53"/>
  <c r="A20" i="53"/>
  <c r="V19" i="53"/>
  <c r="E19" i="53"/>
  <c r="D19" i="53"/>
  <c r="C19" i="53"/>
  <c r="B19" i="53"/>
  <c r="A19" i="53"/>
  <c r="V18" i="53"/>
  <c r="E18" i="53"/>
  <c r="D18" i="53"/>
  <c r="C18" i="53"/>
  <c r="B18" i="53"/>
  <c r="A18" i="53"/>
  <c r="V17" i="53"/>
  <c r="E17" i="53"/>
  <c r="D17" i="53"/>
  <c r="C17" i="53"/>
  <c r="B17" i="53"/>
  <c r="A17" i="53"/>
  <c r="V16" i="53"/>
  <c r="E16" i="53"/>
  <c r="D16" i="53"/>
  <c r="C16" i="53"/>
  <c r="B16" i="53"/>
  <c r="A16" i="53"/>
  <c r="U15" i="53"/>
  <c r="U10" i="53" s="1"/>
  <c r="T15" i="53"/>
  <c r="S15" i="53"/>
  <c r="R15" i="53"/>
  <c r="Q15" i="53"/>
  <c r="P15" i="53"/>
  <c r="O15" i="53"/>
  <c r="L15" i="53"/>
  <c r="L10" i="53" s="1"/>
  <c r="K15" i="53"/>
  <c r="J15" i="53"/>
  <c r="I15" i="53"/>
  <c r="E15" i="53"/>
  <c r="D15" i="53"/>
  <c r="C15" i="53"/>
  <c r="B15" i="53"/>
  <c r="A15" i="53"/>
  <c r="U14" i="53"/>
  <c r="T14" i="53"/>
  <c r="S14" i="53"/>
  <c r="R14" i="53"/>
  <c r="Q14" i="53"/>
  <c r="P14" i="53"/>
  <c r="O14" i="53"/>
  <c r="N14" i="53"/>
  <c r="L14" i="53"/>
  <c r="K14" i="53"/>
  <c r="J14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M11" i="53"/>
  <c r="A8" i="53"/>
  <c r="H5" i="53"/>
  <c r="E5" i="53"/>
  <c r="H4" i="53"/>
  <c r="E4" i="53"/>
  <c r="H3" i="53"/>
  <c r="E3" i="53"/>
  <c r="H2" i="53"/>
  <c r="E2" i="53"/>
  <c r="H22" i="63" l="1"/>
  <c r="V10" i="56"/>
  <c r="R11" i="53"/>
  <c r="Q10" i="53"/>
  <c r="Q58" i="62"/>
  <c r="S11" i="53"/>
  <c r="S58" i="62"/>
  <c r="T10" i="53"/>
  <c r="U11" i="53"/>
  <c r="U58" i="62"/>
  <c r="J10" i="53"/>
  <c r="L11" i="53"/>
  <c r="L58" i="62"/>
  <c r="N10" i="53"/>
  <c r="N58" i="62"/>
  <c r="O11" i="53"/>
  <c r="O58" i="62"/>
  <c r="P10" i="53"/>
  <c r="O10" i="53"/>
  <c r="V11" i="55"/>
  <c r="V10" i="55" s="1"/>
  <c r="Q11" i="53"/>
  <c r="N11" i="53"/>
  <c r="M14" i="53"/>
  <c r="V14" i="53" s="1"/>
  <c r="G12" i="63" s="1"/>
  <c r="K10" i="53"/>
  <c r="K58" i="62"/>
  <c r="I11" i="53"/>
  <c r="I58" i="62"/>
  <c r="P11" i="53"/>
  <c r="R10" i="53"/>
  <c r="S10" i="53"/>
  <c r="V13" i="53"/>
  <c r="J11" i="53"/>
  <c r="I12" i="53"/>
  <c r="V12" i="53"/>
  <c r="V44" i="53"/>
  <c r="I14" i="53" s="1"/>
  <c r="V15" i="53"/>
  <c r="K11" i="53"/>
  <c r="T11" i="53"/>
  <c r="M10" i="53"/>
  <c r="V58" i="62" l="1"/>
  <c r="V10" i="53"/>
  <c r="E18" i="63"/>
  <c r="H18" i="63" s="1"/>
  <c r="V11" i="53"/>
  <c r="E12" i="63" s="1"/>
  <c r="H12" i="63" s="1"/>
  <c r="V151" i="52" l="1"/>
  <c r="E151" i="52"/>
  <c r="D151" i="52"/>
  <c r="C151" i="52"/>
  <c r="B151" i="52"/>
  <c r="A151" i="52"/>
  <c r="V150" i="52"/>
  <c r="E150" i="52"/>
  <c r="D150" i="52"/>
  <c r="C150" i="52"/>
  <c r="B150" i="52"/>
  <c r="A150" i="52"/>
  <c r="V149" i="52"/>
  <c r="E149" i="52"/>
  <c r="D149" i="52"/>
  <c r="C149" i="52"/>
  <c r="B149" i="52"/>
  <c r="A149" i="52"/>
  <c r="V148" i="52"/>
  <c r="E148" i="52"/>
  <c r="D148" i="52"/>
  <c r="C148" i="52"/>
  <c r="B148" i="52"/>
  <c r="A148" i="52"/>
  <c r="V147" i="52"/>
  <c r="E147" i="52"/>
  <c r="D147" i="52"/>
  <c r="C147" i="52"/>
  <c r="B147" i="52"/>
  <c r="A147" i="52"/>
  <c r="V146" i="52"/>
  <c r="E146" i="52"/>
  <c r="D146" i="52"/>
  <c r="C146" i="52"/>
  <c r="B146" i="52"/>
  <c r="A146" i="52"/>
  <c r="V145" i="52"/>
  <c r="E145" i="52"/>
  <c r="D145" i="52"/>
  <c r="C145" i="52"/>
  <c r="B145" i="52"/>
  <c r="A145" i="52"/>
  <c r="V144" i="52"/>
  <c r="E144" i="52"/>
  <c r="D144" i="52"/>
  <c r="C144" i="52"/>
  <c r="B144" i="52"/>
  <c r="A144" i="52"/>
  <c r="V143" i="52"/>
  <c r="E143" i="52"/>
  <c r="D143" i="52"/>
  <c r="C143" i="52"/>
  <c r="B143" i="52"/>
  <c r="A143" i="52"/>
  <c r="V142" i="52"/>
  <c r="E142" i="52"/>
  <c r="D142" i="52"/>
  <c r="C142" i="52"/>
  <c r="B142" i="52"/>
  <c r="A142" i="52"/>
  <c r="V141" i="52"/>
  <c r="E141" i="52"/>
  <c r="D141" i="52"/>
  <c r="C141" i="52"/>
  <c r="B141" i="52"/>
  <c r="A141" i="52"/>
  <c r="V140" i="52"/>
  <c r="E140" i="52"/>
  <c r="D140" i="52"/>
  <c r="C140" i="52"/>
  <c r="B140" i="52"/>
  <c r="A140" i="52"/>
  <c r="V139" i="52"/>
  <c r="E139" i="52"/>
  <c r="D139" i="52"/>
  <c r="C139" i="52"/>
  <c r="B139" i="52"/>
  <c r="A139" i="52"/>
  <c r="V138" i="52"/>
  <c r="E138" i="52"/>
  <c r="D138" i="52"/>
  <c r="C138" i="52"/>
  <c r="B138" i="52"/>
  <c r="A138" i="52"/>
  <c r="V137" i="52"/>
  <c r="E137" i="52"/>
  <c r="D137" i="52"/>
  <c r="C137" i="52"/>
  <c r="B137" i="52"/>
  <c r="A137" i="52"/>
  <c r="V136" i="52"/>
  <c r="E136" i="52"/>
  <c r="D136" i="52"/>
  <c r="C136" i="52"/>
  <c r="B136" i="52"/>
  <c r="A136" i="52"/>
  <c r="V135" i="52"/>
  <c r="E135" i="52"/>
  <c r="D135" i="52"/>
  <c r="C135" i="52"/>
  <c r="B135" i="52"/>
  <c r="A135" i="52"/>
  <c r="U134" i="52"/>
  <c r="U288" i="62" s="1"/>
  <c r="T134" i="52"/>
  <c r="T288" i="62" s="1"/>
  <c r="S134" i="52"/>
  <c r="S288" i="62" s="1"/>
  <c r="R134" i="52"/>
  <c r="R288" i="62" s="1"/>
  <c r="Q134" i="52"/>
  <c r="Q288" i="62" s="1"/>
  <c r="P134" i="52"/>
  <c r="P288" i="62" s="1"/>
  <c r="O134" i="52"/>
  <c r="O288" i="62" s="1"/>
  <c r="N134" i="52"/>
  <c r="N288" i="62" s="1"/>
  <c r="M134" i="52"/>
  <c r="M288" i="62" s="1"/>
  <c r="L134" i="52"/>
  <c r="L288" i="62" s="1"/>
  <c r="K134" i="52"/>
  <c r="K288" i="62" s="1"/>
  <c r="J134" i="52"/>
  <c r="J288" i="62" s="1"/>
  <c r="I134" i="52"/>
  <c r="I288" i="62" s="1"/>
  <c r="E134" i="52"/>
  <c r="D134" i="52"/>
  <c r="C134" i="52"/>
  <c r="B134" i="52"/>
  <c r="A134" i="52"/>
  <c r="V133" i="52"/>
  <c r="E133" i="52"/>
  <c r="D133" i="52"/>
  <c r="C133" i="52"/>
  <c r="B133" i="52"/>
  <c r="A133" i="52"/>
  <c r="V132" i="52"/>
  <c r="E132" i="52"/>
  <c r="D132" i="52"/>
  <c r="C132" i="52"/>
  <c r="B132" i="52"/>
  <c r="A132" i="52"/>
  <c r="V131" i="52"/>
  <c r="E131" i="52"/>
  <c r="D131" i="52"/>
  <c r="C131" i="52"/>
  <c r="B131" i="52"/>
  <c r="A131" i="52"/>
  <c r="V130" i="52"/>
  <c r="E130" i="52"/>
  <c r="D130" i="52"/>
  <c r="C130" i="52"/>
  <c r="B130" i="52"/>
  <c r="A130" i="52"/>
  <c r="V129" i="52"/>
  <c r="E129" i="52"/>
  <c r="D129" i="52"/>
  <c r="C129" i="52"/>
  <c r="B129" i="52"/>
  <c r="A129" i="52"/>
  <c r="V128" i="52"/>
  <c r="E128" i="52"/>
  <c r="D128" i="52"/>
  <c r="C128" i="52"/>
  <c r="B128" i="52"/>
  <c r="A128" i="52"/>
  <c r="V127" i="52"/>
  <c r="E127" i="52"/>
  <c r="D127" i="52"/>
  <c r="C127" i="52"/>
  <c r="B127" i="52"/>
  <c r="A127" i="52"/>
  <c r="V126" i="52"/>
  <c r="E126" i="52"/>
  <c r="D126" i="52"/>
  <c r="C126" i="52"/>
  <c r="B126" i="52"/>
  <c r="A126" i="52"/>
  <c r="V125" i="52"/>
  <c r="E125" i="52"/>
  <c r="D125" i="52"/>
  <c r="C125" i="52"/>
  <c r="B125" i="52"/>
  <c r="A125" i="52"/>
  <c r="U124" i="52"/>
  <c r="U287" i="62" s="1"/>
  <c r="T124" i="52"/>
  <c r="S124" i="52"/>
  <c r="S287" i="62" s="1"/>
  <c r="R124" i="52"/>
  <c r="Q124" i="52"/>
  <c r="Q287" i="62" s="1"/>
  <c r="P124" i="52"/>
  <c r="P287" i="62" s="1"/>
  <c r="O124" i="52"/>
  <c r="O287" i="62" s="1"/>
  <c r="N124" i="52"/>
  <c r="N287" i="62" s="1"/>
  <c r="M124" i="52"/>
  <c r="M287" i="62" s="1"/>
  <c r="L124" i="52"/>
  <c r="K124" i="52"/>
  <c r="K287" i="62" s="1"/>
  <c r="J124" i="52"/>
  <c r="I124" i="52"/>
  <c r="I287" i="62" s="1"/>
  <c r="E124" i="52"/>
  <c r="C124" i="52"/>
  <c r="B124" i="52"/>
  <c r="A124" i="52"/>
  <c r="U123" i="52"/>
  <c r="T123" i="52"/>
  <c r="T286" i="62" s="1"/>
  <c r="S123" i="52"/>
  <c r="S286" i="62" s="1"/>
  <c r="R123" i="52"/>
  <c r="R286" i="62" s="1"/>
  <c r="Q123" i="52"/>
  <c r="Q286" i="62" s="1"/>
  <c r="P123" i="52"/>
  <c r="P286" i="62" s="1"/>
  <c r="O123" i="52"/>
  <c r="N123" i="52"/>
  <c r="N286" i="62" s="1"/>
  <c r="M123" i="52"/>
  <c r="L123" i="52"/>
  <c r="L286" i="62" s="1"/>
  <c r="K123" i="52"/>
  <c r="K286" i="62" s="1"/>
  <c r="K18" i="62" s="1"/>
  <c r="J123" i="52"/>
  <c r="J286" i="62" s="1"/>
  <c r="I123" i="52"/>
  <c r="I286" i="62" s="1"/>
  <c r="I18" i="62" s="1"/>
  <c r="E123" i="52"/>
  <c r="D123" i="52"/>
  <c r="C123" i="52"/>
  <c r="B123" i="52"/>
  <c r="A123" i="52"/>
  <c r="V122" i="52"/>
  <c r="E122" i="52"/>
  <c r="D122" i="52"/>
  <c r="C122" i="52"/>
  <c r="B122" i="52"/>
  <c r="A122" i="52"/>
  <c r="V121" i="52"/>
  <c r="E121" i="52"/>
  <c r="D121" i="52"/>
  <c r="C121" i="52"/>
  <c r="B121" i="52"/>
  <c r="A121" i="52"/>
  <c r="V120" i="52"/>
  <c r="E120" i="52"/>
  <c r="D120" i="52"/>
  <c r="C120" i="52"/>
  <c r="B120" i="52"/>
  <c r="A120" i="52"/>
  <c r="V119" i="52"/>
  <c r="E119" i="52"/>
  <c r="D119" i="52"/>
  <c r="C119" i="52"/>
  <c r="B119" i="52"/>
  <c r="A119" i="52"/>
  <c r="V118" i="52"/>
  <c r="E118" i="52"/>
  <c r="D118" i="52"/>
  <c r="C118" i="52"/>
  <c r="B118" i="52"/>
  <c r="A118" i="52"/>
  <c r="V117" i="52"/>
  <c r="E117" i="52"/>
  <c r="D117" i="52"/>
  <c r="C117" i="52"/>
  <c r="B117" i="52"/>
  <c r="A117" i="52"/>
  <c r="V116" i="52"/>
  <c r="E116" i="52"/>
  <c r="D116" i="52"/>
  <c r="C116" i="52"/>
  <c r="B116" i="52"/>
  <c r="A116" i="52"/>
  <c r="V115" i="52"/>
  <c r="E115" i="52"/>
  <c r="D115" i="52"/>
  <c r="C115" i="52"/>
  <c r="B115" i="52"/>
  <c r="A115" i="52"/>
  <c r="V114" i="52"/>
  <c r="E114" i="52"/>
  <c r="D114" i="52"/>
  <c r="C114" i="52"/>
  <c r="B114" i="52"/>
  <c r="A114" i="52"/>
  <c r="V113" i="52"/>
  <c r="E113" i="52"/>
  <c r="D113" i="52"/>
  <c r="C113" i="52"/>
  <c r="B113" i="52"/>
  <c r="A113" i="52"/>
  <c r="V112" i="52"/>
  <c r="E112" i="52"/>
  <c r="D112" i="52"/>
  <c r="C112" i="52"/>
  <c r="B112" i="52"/>
  <c r="A112" i="52"/>
  <c r="V111" i="52"/>
  <c r="E111" i="52"/>
  <c r="D111" i="52"/>
  <c r="C111" i="52"/>
  <c r="B111" i="52"/>
  <c r="A111" i="52"/>
  <c r="V110" i="52"/>
  <c r="E110" i="52"/>
  <c r="D110" i="52"/>
  <c r="C110" i="52"/>
  <c r="B110" i="52"/>
  <c r="A110" i="52"/>
  <c r="V109" i="52"/>
  <c r="E109" i="52"/>
  <c r="D109" i="52"/>
  <c r="C109" i="52"/>
  <c r="B109" i="52"/>
  <c r="A109" i="52"/>
  <c r="V108" i="52"/>
  <c r="E108" i="52"/>
  <c r="D108" i="52"/>
  <c r="C108" i="52"/>
  <c r="B108" i="52"/>
  <c r="A108" i="52"/>
  <c r="V107" i="52"/>
  <c r="E107" i="52"/>
  <c r="D107" i="52"/>
  <c r="C107" i="52"/>
  <c r="B107" i="52"/>
  <c r="A107" i="52"/>
  <c r="V106" i="52"/>
  <c r="E106" i="52"/>
  <c r="D106" i="52"/>
  <c r="C106" i="52"/>
  <c r="B106" i="52"/>
  <c r="A106" i="52"/>
  <c r="V105" i="52"/>
  <c r="E105" i="52"/>
  <c r="D105" i="52"/>
  <c r="C105" i="52"/>
  <c r="B105" i="52"/>
  <c r="A105" i="52"/>
  <c r="V104" i="52"/>
  <c r="E104" i="52"/>
  <c r="D104" i="52"/>
  <c r="C104" i="52"/>
  <c r="B104" i="52"/>
  <c r="A104" i="52"/>
  <c r="V103" i="52"/>
  <c r="E103" i="52"/>
  <c r="D103" i="52"/>
  <c r="C103" i="52"/>
  <c r="B103" i="52"/>
  <c r="A103" i="52"/>
  <c r="V102" i="52"/>
  <c r="E102" i="52"/>
  <c r="D102" i="52"/>
  <c r="C102" i="52"/>
  <c r="B102" i="52"/>
  <c r="A102" i="52"/>
  <c r="V101" i="52"/>
  <c r="E101" i="52"/>
  <c r="D101" i="52"/>
  <c r="C101" i="52"/>
  <c r="B101" i="52"/>
  <c r="A101" i="52"/>
  <c r="V100" i="52"/>
  <c r="E100" i="52"/>
  <c r="D100" i="52"/>
  <c r="C100" i="52"/>
  <c r="B100" i="52"/>
  <c r="A100" i="52"/>
  <c r="V99" i="52"/>
  <c r="E99" i="52"/>
  <c r="D99" i="52"/>
  <c r="C99" i="52"/>
  <c r="B99" i="52"/>
  <c r="A99" i="52"/>
  <c r="V98" i="52"/>
  <c r="E98" i="52"/>
  <c r="D98" i="52"/>
  <c r="C98" i="52"/>
  <c r="B98" i="52"/>
  <c r="A98" i="52"/>
  <c r="V97" i="52"/>
  <c r="E97" i="52"/>
  <c r="D97" i="52"/>
  <c r="C97" i="52"/>
  <c r="B97" i="52"/>
  <c r="A97" i="52"/>
  <c r="V96" i="52"/>
  <c r="E96" i="52"/>
  <c r="D96" i="52"/>
  <c r="C96" i="52"/>
  <c r="B96" i="52"/>
  <c r="A96" i="52"/>
  <c r="V95" i="52"/>
  <c r="E95" i="52"/>
  <c r="D95" i="52"/>
  <c r="C95" i="52"/>
  <c r="B95" i="52"/>
  <c r="A95" i="52"/>
  <c r="V94" i="52"/>
  <c r="E94" i="52"/>
  <c r="D94" i="52"/>
  <c r="C94" i="52"/>
  <c r="B94" i="52"/>
  <c r="A94" i="52"/>
  <c r="V93" i="52"/>
  <c r="E93" i="52"/>
  <c r="D93" i="52"/>
  <c r="C93" i="52"/>
  <c r="B93" i="52"/>
  <c r="A93" i="52"/>
  <c r="V92" i="52"/>
  <c r="E92" i="52"/>
  <c r="D92" i="52"/>
  <c r="C92" i="52"/>
  <c r="B92" i="52"/>
  <c r="A92" i="52"/>
  <c r="V91" i="52"/>
  <c r="E91" i="52"/>
  <c r="D91" i="52"/>
  <c r="C91" i="52"/>
  <c r="B91" i="52"/>
  <c r="A91" i="52"/>
  <c r="V90" i="52"/>
  <c r="E90" i="52"/>
  <c r="D90" i="52"/>
  <c r="C90" i="52"/>
  <c r="B90" i="52"/>
  <c r="A90" i="52"/>
  <c r="V89" i="52"/>
  <c r="E89" i="52"/>
  <c r="D89" i="52"/>
  <c r="C89" i="52"/>
  <c r="B89" i="52"/>
  <c r="A89" i="52"/>
  <c r="V88" i="52"/>
  <c r="E88" i="52"/>
  <c r="D88" i="52"/>
  <c r="C88" i="52"/>
  <c r="B88" i="52"/>
  <c r="A88" i="52"/>
  <c r="V87" i="52"/>
  <c r="E87" i="52"/>
  <c r="D87" i="52"/>
  <c r="C87" i="52"/>
  <c r="B87" i="52"/>
  <c r="A87" i="52"/>
  <c r="V86" i="52"/>
  <c r="E86" i="52"/>
  <c r="D86" i="52"/>
  <c r="C86" i="52"/>
  <c r="B86" i="52"/>
  <c r="A86" i="52"/>
  <c r="V85" i="52"/>
  <c r="E85" i="52"/>
  <c r="D85" i="52"/>
  <c r="C85" i="52"/>
  <c r="B85" i="52"/>
  <c r="A85" i="52"/>
  <c r="V84" i="52"/>
  <c r="E84" i="52"/>
  <c r="D84" i="52"/>
  <c r="C84" i="52"/>
  <c r="B84" i="52"/>
  <c r="A84" i="52"/>
  <c r="V83" i="52"/>
  <c r="E83" i="52"/>
  <c r="D83" i="52"/>
  <c r="C83" i="52"/>
  <c r="B83" i="52"/>
  <c r="A83" i="52"/>
  <c r="V82" i="52"/>
  <c r="E82" i="52"/>
  <c r="D82" i="52"/>
  <c r="C82" i="52"/>
  <c r="B82" i="52"/>
  <c r="A82" i="52"/>
  <c r="V81" i="52"/>
  <c r="E81" i="52"/>
  <c r="D81" i="52"/>
  <c r="C81" i="52"/>
  <c r="B81" i="52"/>
  <c r="A81" i="52"/>
  <c r="V80" i="52"/>
  <c r="E80" i="52"/>
  <c r="D80" i="52"/>
  <c r="C80" i="52"/>
  <c r="B80" i="52"/>
  <c r="A80" i="52"/>
  <c r="V79" i="52"/>
  <c r="E79" i="52"/>
  <c r="D79" i="52"/>
  <c r="C79" i="52"/>
  <c r="B79" i="52"/>
  <c r="A79" i="52"/>
  <c r="V78" i="52"/>
  <c r="E78" i="52"/>
  <c r="D78" i="52"/>
  <c r="C78" i="52"/>
  <c r="B78" i="52"/>
  <c r="A78" i="52"/>
  <c r="U77" i="52"/>
  <c r="U285" i="62" s="1"/>
  <c r="T77" i="52"/>
  <c r="T285" i="62" s="1"/>
  <c r="S77" i="52"/>
  <c r="S285" i="62" s="1"/>
  <c r="R77" i="52"/>
  <c r="R285" i="62" s="1"/>
  <c r="Q77" i="52"/>
  <c r="Q285" i="62" s="1"/>
  <c r="P77" i="52"/>
  <c r="O77" i="52"/>
  <c r="O285" i="62" s="1"/>
  <c r="N77" i="52"/>
  <c r="N285" i="62" s="1"/>
  <c r="M77" i="52"/>
  <c r="M285" i="62" s="1"/>
  <c r="L77" i="52"/>
  <c r="L285" i="62" s="1"/>
  <c r="K77" i="52"/>
  <c r="K285" i="62" s="1"/>
  <c r="J77" i="52"/>
  <c r="J285" i="62" s="1"/>
  <c r="I77" i="52"/>
  <c r="E77" i="52"/>
  <c r="D77" i="52"/>
  <c r="C77" i="52"/>
  <c r="B77" i="52"/>
  <c r="A77" i="52"/>
  <c r="V76" i="52"/>
  <c r="E76" i="52"/>
  <c r="D76" i="52"/>
  <c r="C76" i="52"/>
  <c r="B76" i="52"/>
  <c r="A76" i="52"/>
  <c r="U75" i="52"/>
  <c r="U284" i="62" s="1"/>
  <c r="T75" i="52"/>
  <c r="T284" i="62" s="1"/>
  <c r="S75" i="52"/>
  <c r="S284" i="62" s="1"/>
  <c r="R75" i="52"/>
  <c r="R284" i="62" s="1"/>
  <c r="Q75" i="52"/>
  <c r="Q284" i="62" s="1"/>
  <c r="P75" i="52"/>
  <c r="P284" i="62" s="1"/>
  <c r="O75" i="52"/>
  <c r="O284" i="62" s="1"/>
  <c r="N75" i="52"/>
  <c r="N284" i="62" s="1"/>
  <c r="M75" i="52"/>
  <c r="M284" i="62" s="1"/>
  <c r="L75" i="52"/>
  <c r="L284" i="62" s="1"/>
  <c r="K75" i="52"/>
  <c r="K284" i="62" s="1"/>
  <c r="J75" i="52"/>
  <c r="J284" i="62" s="1"/>
  <c r="I75" i="52"/>
  <c r="E75" i="52"/>
  <c r="C75" i="52"/>
  <c r="B75" i="52"/>
  <c r="A75" i="52"/>
  <c r="V74" i="52"/>
  <c r="E74" i="52"/>
  <c r="D74" i="52"/>
  <c r="C74" i="52"/>
  <c r="B74" i="52"/>
  <c r="A74" i="52"/>
  <c r="V73" i="52"/>
  <c r="E73" i="52"/>
  <c r="D73" i="52"/>
  <c r="C73" i="52"/>
  <c r="B73" i="52"/>
  <c r="A73" i="52"/>
  <c r="V72" i="52"/>
  <c r="E72" i="52"/>
  <c r="D72" i="52"/>
  <c r="C72" i="52"/>
  <c r="B72" i="52"/>
  <c r="A72" i="52"/>
  <c r="U71" i="52"/>
  <c r="U283" i="62" s="1"/>
  <c r="T71" i="52"/>
  <c r="T283" i="62" s="1"/>
  <c r="S71" i="52"/>
  <c r="S283" i="62" s="1"/>
  <c r="R71" i="52"/>
  <c r="R283" i="62" s="1"/>
  <c r="Q71" i="52"/>
  <c r="P71" i="52"/>
  <c r="P283" i="62" s="1"/>
  <c r="O71" i="52"/>
  <c r="O283" i="62" s="1"/>
  <c r="N71" i="52"/>
  <c r="N283" i="62" s="1"/>
  <c r="M71" i="52"/>
  <c r="M283" i="62" s="1"/>
  <c r="L71" i="52"/>
  <c r="L283" i="62" s="1"/>
  <c r="K71" i="52"/>
  <c r="K283" i="62" s="1"/>
  <c r="J71" i="52"/>
  <c r="J283" i="62" s="1"/>
  <c r="I71" i="52"/>
  <c r="E71" i="52"/>
  <c r="C71" i="52"/>
  <c r="B71" i="52"/>
  <c r="A71" i="52"/>
  <c r="V70" i="52"/>
  <c r="E70" i="52"/>
  <c r="D70" i="52"/>
  <c r="C70" i="52"/>
  <c r="B70" i="52"/>
  <c r="A70" i="52"/>
  <c r="V69" i="52"/>
  <c r="E69" i="52"/>
  <c r="D69" i="52"/>
  <c r="C69" i="52"/>
  <c r="B69" i="52"/>
  <c r="A69" i="52"/>
  <c r="V68" i="52"/>
  <c r="E68" i="52"/>
  <c r="D68" i="52"/>
  <c r="C68" i="52"/>
  <c r="B68" i="52"/>
  <c r="A68" i="52"/>
  <c r="V67" i="52"/>
  <c r="E67" i="52"/>
  <c r="D67" i="52"/>
  <c r="C67" i="52"/>
  <c r="B67" i="52"/>
  <c r="A67" i="52"/>
  <c r="V66" i="52"/>
  <c r="E66" i="52"/>
  <c r="D66" i="52"/>
  <c r="C66" i="52"/>
  <c r="B66" i="52"/>
  <c r="A66" i="52"/>
  <c r="V65" i="52"/>
  <c r="E65" i="52"/>
  <c r="D65" i="52"/>
  <c r="C65" i="52"/>
  <c r="B65" i="52"/>
  <c r="A65" i="52"/>
  <c r="V64" i="52"/>
  <c r="E64" i="52"/>
  <c r="D64" i="52"/>
  <c r="C64" i="52"/>
  <c r="B64" i="52"/>
  <c r="A64" i="52"/>
  <c r="V63" i="52"/>
  <c r="E63" i="52"/>
  <c r="D63" i="52"/>
  <c r="C63" i="52"/>
  <c r="B63" i="52"/>
  <c r="A63" i="52"/>
  <c r="V62" i="52"/>
  <c r="E62" i="52"/>
  <c r="D62" i="52"/>
  <c r="C62" i="52"/>
  <c r="B62" i="52"/>
  <c r="A62" i="52"/>
  <c r="V61" i="52"/>
  <c r="E61" i="52"/>
  <c r="D61" i="52"/>
  <c r="C61" i="52"/>
  <c r="B61" i="52"/>
  <c r="A61" i="52"/>
  <c r="V60" i="52"/>
  <c r="E60" i="52"/>
  <c r="D60" i="52"/>
  <c r="C60" i="52"/>
  <c r="B60" i="52"/>
  <c r="A60" i="52"/>
  <c r="V59" i="52"/>
  <c r="E59" i="52"/>
  <c r="D59" i="52"/>
  <c r="C59" i="52"/>
  <c r="B59" i="52"/>
  <c r="A59" i="52"/>
  <c r="V58" i="52"/>
  <c r="E58" i="52"/>
  <c r="D58" i="52"/>
  <c r="C58" i="52"/>
  <c r="B58" i="52"/>
  <c r="A58" i="52"/>
  <c r="V57" i="52"/>
  <c r="E57" i="52"/>
  <c r="D57" i="52"/>
  <c r="C57" i="52"/>
  <c r="B57" i="52"/>
  <c r="A57" i="52"/>
  <c r="V56" i="52"/>
  <c r="E56" i="52"/>
  <c r="D56" i="52"/>
  <c r="C56" i="52"/>
  <c r="B56" i="52"/>
  <c r="A56" i="52"/>
  <c r="V55" i="52"/>
  <c r="E55" i="52"/>
  <c r="D55" i="52"/>
  <c r="C55" i="52"/>
  <c r="B55" i="52"/>
  <c r="A55" i="52"/>
  <c r="V54" i="52"/>
  <c r="E54" i="52"/>
  <c r="D54" i="52"/>
  <c r="C54" i="52"/>
  <c r="B54" i="52"/>
  <c r="A54" i="52"/>
  <c r="V53" i="52"/>
  <c r="E53" i="52"/>
  <c r="D53" i="52"/>
  <c r="C53" i="52"/>
  <c r="B53" i="52"/>
  <c r="A53" i="52"/>
  <c r="V52" i="52"/>
  <c r="E52" i="52"/>
  <c r="D52" i="52"/>
  <c r="C52" i="52"/>
  <c r="B52" i="52"/>
  <c r="A52" i="52"/>
  <c r="V51" i="52"/>
  <c r="E51" i="52"/>
  <c r="D51" i="52"/>
  <c r="C51" i="52"/>
  <c r="B51" i="52"/>
  <c r="A51" i="52"/>
  <c r="V50" i="52"/>
  <c r="E50" i="52"/>
  <c r="D50" i="52"/>
  <c r="C50" i="52"/>
  <c r="B50" i="52"/>
  <c r="A50" i="52"/>
  <c r="V49" i="52"/>
  <c r="E49" i="52"/>
  <c r="D49" i="52"/>
  <c r="C49" i="52"/>
  <c r="B49" i="52"/>
  <c r="A49" i="52"/>
  <c r="V48" i="52"/>
  <c r="E48" i="52"/>
  <c r="D48" i="52"/>
  <c r="C48" i="52"/>
  <c r="B48" i="52"/>
  <c r="A48" i="52"/>
  <c r="V47" i="52"/>
  <c r="E47" i="52"/>
  <c r="D47" i="52"/>
  <c r="C47" i="52"/>
  <c r="B47" i="52"/>
  <c r="A47" i="52"/>
  <c r="V46" i="52"/>
  <c r="E46" i="52"/>
  <c r="D46" i="52"/>
  <c r="C46" i="52"/>
  <c r="B46" i="52"/>
  <c r="A46" i="52"/>
  <c r="V45" i="52"/>
  <c r="E45" i="52"/>
  <c r="D45" i="52"/>
  <c r="C45" i="52"/>
  <c r="B45" i="52"/>
  <c r="A45" i="52"/>
  <c r="V44" i="52"/>
  <c r="E44" i="52"/>
  <c r="D44" i="52"/>
  <c r="C44" i="52"/>
  <c r="B44" i="52"/>
  <c r="A44" i="52"/>
  <c r="V43" i="52"/>
  <c r="E43" i="52"/>
  <c r="D43" i="52"/>
  <c r="C43" i="52"/>
  <c r="B43" i="52"/>
  <c r="A43" i="52"/>
  <c r="V42" i="52"/>
  <c r="E42" i="52"/>
  <c r="D42" i="52"/>
  <c r="C42" i="52"/>
  <c r="B42" i="52"/>
  <c r="A42" i="52"/>
  <c r="U41" i="52"/>
  <c r="U282" i="62" s="1"/>
  <c r="T41" i="52"/>
  <c r="T282" i="62" s="1"/>
  <c r="S41" i="52"/>
  <c r="S282" i="62" s="1"/>
  <c r="R41" i="52"/>
  <c r="R282" i="62" s="1"/>
  <c r="Q41" i="52"/>
  <c r="Q282" i="62" s="1"/>
  <c r="P41" i="52"/>
  <c r="P282" i="62" s="1"/>
  <c r="O41" i="52"/>
  <c r="O282" i="62" s="1"/>
  <c r="N41" i="52"/>
  <c r="N282" i="62" s="1"/>
  <c r="M41" i="52"/>
  <c r="M282" i="62" s="1"/>
  <c r="L41" i="52"/>
  <c r="L282" i="62" s="1"/>
  <c r="K41" i="52"/>
  <c r="K282" i="62" s="1"/>
  <c r="J41" i="52"/>
  <c r="J282" i="62" s="1"/>
  <c r="I41" i="52"/>
  <c r="I282" i="62" s="1"/>
  <c r="E41" i="52"/>
  <c r="D41" i="52"/>
  <c r="C41" i="52"/>
  <c r="B41" i="52"/>
  <c r="A41" i="52"/>
  <c r="V40" i="52"/>
  <c r="E40" i="52"/>
  <c r="D40" i="52"/>
  <c r="C40" i="52"/>
  <c r="B40" i="52"/>
  <c r="A40" i="52"/>
  <c r="V39" i="52"/>
  <c r="E39" i="52"/>
  <c r="D39" i="52"/>
  <c r="C39" i="52"/>
  <c r="B39" i="52"/>
  <c r="A39" i="52"/>
  <c r="V38" i="52"/>
  <c r="E38" i="52"/>
  <c r="D38" i="52"/>
  <c r="C38" i="52"/>
  <c r="B38" i="52"/>
  <c r="A38" i="52"/>
  <c r="V37" i="52"/>
  <c r="E37" i="52"/>
  <c r="D37" i="52"/>
  <c r="C37" i="52"/>
  <c r="B37" i="52"/>
  <c r="A37" i="52"/>
  <c r="V36" i="52"/>
  <c r="E36" i="52"/>
  <c r="D36" i="52"/>
  <c r="C36" i="52"/>
  <c r="B36" i="52"/>
  <c r="A36" i="52"/>
  <c r="V35" i="52"/>
  <c r="E35" i="52"/>
  <c r="D35" i="52"/>
  <c r="C35" i="52"/>
  <c r="B35" i="52"/>
  <c r="A35" i="52"/>
  <c r="V34" i="52"/>
  <c r="E34" i="52"/>
  <c r="D34" i="52"/>
  <c r="C34" i="52"/>
  <c r="B34" i="52"/>
  <c r="A34" i="52"/>
  <c r="V33" i="52"/>
  <c r="E33" i="52"/>
  <c r="D33" i="52"/>
  <c r="C33" i="52"/>
  <c r="B33" i="52"/>
  <c r="A33" i="52"/>
  <c r="V32" i="52"/>
  <c r="E32" i="52"/>
  <c r="D32" i="52"/>
  <c r="C32" i="52"/>
  <c r="B32" i="52"/>
  <c r="A32" i="52"/>
  <c r="V31" i="52"/>
  <c r="E31" i="52"/>
  <c r="D31" i="52"/>
  <c r="C31" i="52"/>
  <c r="B31" i="52"/>
  <c r="A31" i="52"/>
  <c r="V30" i="52"/>
  <c r="E30" i="52"/>
  <c r="D30" i="52"/>
  <c r="C30" i="52"/>
  <c r="B30" i="52"/>
  <c r="A30" i="52"/>
  <c r="V29" i="52"/>
  <c r="E29" i="52"/>
  <c r="D29" i="52"/>
  <c r="C29" i="52"/>
  <c r="B29" i="52"/>
  <c r="A29" i="52"/>
  <c r="V28" i="52"/>
  <c r="E28" i="52"/>
  <c r="D28" i="52"/>
  <c r="C28" i="52"/>
  <c r="B28" i="52"/>
  <c r="A28" i="52"/>
  <c r="V27" i="52"/>
  <c r="E27" i="52"/>
  <c r="D27" i="52"/>
  <c r="C27" i="52"/>
  <c r="B27" i="52"/>
  <c r="A27" i="52"/>
  <c r="V26" i="52"/>
  <c r="E26" i="52"/>
  <c r="D26" i="52"/>
  <c r="C26" i="52"/>
  <c r="B26" i="52"/>
  <c r="A26" i="52"/>
  <c r="V25" i="52"/>
  <c r="E25" i="52"/>
  <c r="D25" i="52"/>
  <c r="C25" i="52"/>
  <c r="B25" i="52"/>
  <c r="A25" i="52"/>
  <c r="V24" i="52"/>
  <c r="E24" i="52"/>
  <c r="D24" i="52"/>
  <c r="C24" i="52"/>
  <c r="B24" i="52"/>
  <c r="A24" i="52"/>
  <c r="V23" i="52"/>
  <c r="E23" i="52"/>
  <c r="D23" i="52"/>
  <c r="C23" i="52"/>
  <c r="B23" i="52"/>
  <c r="A23" i="52"/>
  <c r="U22" i="52"/>
  <c r="U281" i="62" s="1"/>
  <c r="T22" i="52"/>
  <c r="T281" i="62" s="1"/>
  <c r="S22" i="52"/>
  <c r="S281" i="62" s="1"/>
  <c r="R22" i="52"/>
  <c r="R281" i="62" s="1"/>
  <c r="Q22" i="52"/>
  <c r="Q281" i="62" s="1"/>
  <c r="P22" i="52"/>
  <c r="P281" i="62" s="1"/>
  <c r="O22" i="52"/>
  <c r="O281" i="62" s="1"/>
  <c r="N22" i="52"/>
  <c r="N281" i="62" s="1"/>
  <c r="M22" i="52"/>
  <c r="M281" i="62" s="1"/>
  <c r="L22" i="52"/>
  <c r="L281" i="62" s="1"/>
  <c r="K22" i="52"/>
  <c r="K281" i="62" s="1"/>
  <c r="J22" i="52"/>
  <c r="J281" i="62" s="1"/>
  <c r="I22" i="52"/>
  <c r="I281" i="62" s="1"/>
  <c r="E22" i="52"/>
  <c r="C22" i="52"/>
  <c r="B22" i="52"/>
  <c r="A22" i="52"/>
  <c r="U21" i="52"/>
  <c r="U280" i="62" s="1"/>
  <c r="T21" i="52"/>
  <c r="T280" i="62" s="1"/>
  <c r="S21" i="52"/>
  <c r="S280" i="62" s="1"/>
  <c r="R21" i="52"/>
  <c r="R280" i="62" s="1"/>
  <c r="Q21" i="52"/>
  <c r="Q280" i="62" s="1"/>
  <c r="P21" i="52"/>
  <c r="P280" i="62" s="1"/>
  <c r="O21" i="52"/>
  <c r="O280" i="62" s="1"/>
  <c r="N21" i="52"/>
  <c r="N280" i="62" s="1"/>
  <c r="M21" i="52"/>
  <c r="M280" i="62" s="1"/>
  <c r="L21" i="52"/>
  <c r="L280" i="62" s="1"/>
  <c r="K21" i="52"/>
  <c r="K280" i="62" s="1"/>
  <c r="J21" i="52"/>
  <c r="J280" i="62" s="1"/>
  <c r="I21" i="52"/>
  <c r="I280" i="62" s="1"/>
  <c r="E21" i="52"/>
  <c r="D21" i="52"/>
  <c r="C21" i="52"/>
  <c r="B21" i="52"/>
  <c r="A21" i="52"/>
  <c r="U20" i="52"/>
  <c r="U279" i="62" s="1"/>
  <c r="T20" i="52"/>
  <c r="T279" i="62" s="1"/>
  <c r="S20" i="52"/>
  <c r="S279" i="62" s="1"/>
  <c r="R20" i="52"/>
  <c r="R279" i="62" s="1"/>
  <c r="Q20" i="52"/>
  <c r="Q279" i="62" s="1"/>
  <c r="P20" i="52"/>
  <c r="P279" i="62" s="1"/>
  <c r="O20" i="52"/>
  <c r="O279" i="62" s="1"/>
  <c r="N20" i="52"/>
  <c r="N279" i="62" s="1"/>
  <c r="M20" i="52"/>
  <c r="M279" i="62" s="1"/>
  <c r="L20" i="52"/>
  <c r="L279" i="62" s="1"/>
  <c r="K20" i="52"/>
  <c r="K279" i="62" s="1"/>
  <c r="J20" i="52"/>
  <c r="J279" i="62" s="1"/>
  <c r="I20" i="52"/>
  <c r="I279" i="62" s="1"/>
  <c r="E20" i="52"/>
  <c r="C20" i="52"/>
  <c r="B20" i="52"/>
  <c r="A20" i="52"/>
  <c r="V19" i="52"/>
  <c r="E19" i="52"/>
  <c r="D19" i="52"/>
  <c r="C19" i="52"/>
  <c r="B19" i="52"/>
  <c r="A19" i="52"/>
  <c r="V18" i="52"/>
  <c r="E18" i="52"/>
  <c r="D18" i="52"/>
  <c r="C18" i="52"/>
  <c r="B18" i="52"/>
  <c r="A18" i="52"/>
  <c r="V17" i="52"/>
  <c r="E17" i="52"/>
  <c r="D17" i="52"/>
  <c r="C17" i="52"/>
  <c r="B17" i="52"/>
  <c r="A17" i="52"/>
  <c r="U16" i="52"/>
  <c r="U278" i="62" s="1"/>
  <c r="T278" i="62"/>
  <c r="S278" i="62"/>
  <c r="R278" i="62"/>
  <c r="Q16" i="52"/>
  <c r="Q278" i="62" s="1"/>
  <c r="P278" i="62"/>
  <c r="O16" i="52"/>
  <c r="O278" i="62" s="1"/>
  <c r="N16" i="52"/>
  <c r="N278" i="62" s="1"/>
  <c r="M16" i="52"/>
  <c r="M278" i="62" s="1"/>
  <c r="L16" i="52"/>
  <c r="L278" i="62" s="1"/>
  <c r="K16" i="52"/>
  <c r="K278" i="62" s="1"/>
  <c r="J16" i="52"/>
  <c r="J278" i="62" s="1"/>
  <c r="I16" i="52"/>
  <c r="I278" i="62" s="1"/>
  <c r="E16" i="52"/>
  <c r="C16" i="52"/>
  <c r="B16" i="52"/>
  <c r="A16" i="52"/>
  <c r="U15" i="52"/>
  <c r="U277" i="62" s="1"/>
  <c r="T15" i="52"/>
  <c r="T277" i="62" s="1"/>
  <c r="S15" i="52"/>
  <c r="S277" i="62" s="1"/>
  <c r="R15" i="52"/>
  <c r="R277" i="62" s="1"/>
  <c r="Q15" i="52"/>
  <c r="Q277" i="62" s="1"/>
  <c r="P15" i="52"/>
  <c r="P277" i="62" s="1"/>
  <c r="O15" i="52"/>
  <c r="O277" i="62" s="1"/>
  <c r="N15" i="52"/>
  <c r="N277" i="62" s="1"/>
  <c r="M15" i="52"/>
  <c r="M277" i="62" s="1"/>
  <c r="L15" i="52"/>
  <c r="L277" i="62" s="1"/>
  <c r="K15" i="52"/>
  <c r="K277" i="62" s="1"/>
  <c r="J15" i="52"/>
  <c r="J277" i="62" s="1"/>
  <c r="I15" i="52"/>
  <c r="I277" i="62" s="1"/>
  <c r="E15" i="52"/>
  <c r="D15" i="52"/>
  <c r="C15" i="52"/>
  <c r="B15" i="52"/>
  <c r="A15" i="52"/>
  <c r="U13" i="52"/>
  <c r="T13" i="52"/>
  <c r="S13" i="52"/>
  <c r="R13" i="52"/>
  <c r="Q13" i="52"/>
  <c r="P13" i="52"/>
  <c r="O13" i="52"/>
  <c r="N13" i="52"/>
  <c r="M13" i="52"/>
  <c r="L13" i="52"/>
  <c r="K13" i="52"/>
  <c r="J13" i="52"/>
  <c r="I13" i="52"/>
  <c r="A8" i="52"/>
  <c r="H5" i="52"/>
  <c r="E5" i="52"/>
  <c r="H4" i="52"/>
  <c r="E4" i="52"/>
  <c r="E3" i="52"/>
  <c r="E2" i="52"/>
  <c r="I284" i="62" l="1"/>
  <c r="I285" i="62"/>
  <c r="P18" i="62"/>
  <c r="Q18" i="62"/>
  <c r="S18" i="62"/>
  <c r="N18" i="62"/>
  <c r="J12" i="52"/>
  <c r="O12" i="52"/>
  <c r="V284" i="62"/>
  <c r="V285" i="62"/>
  <c r="V282" i="62"/>
  <c r="V280" i="62"/>
  <c r="V277" i="62"/>
  <c r="V288" i="62"/>
  <c r="V281" i="62"/>
  <c r="V279" i="62"/>
  <c r="V278" i="62"/>
  <c r="L12" i="52"/>
  <c r="Q12" i="52"/>
  <c r="Q283" i="62"/>
  <c r="V283" i="62" s="1"/>
  <c r="O14" i="52"/>
  <c r="O286" i="62"/>
  <c r="O18" i="62" s="1"/>
  <c r="J14" i="52"/>
  <c r="J287" i="62"/>
  <c r="J18" i="62" s="1"/>
  <c r="R14" i="52"/>
  <c r="R287" i="62"/>
  <c r="R18" i="62" s="1"/>
  <c r="R12" i="52"/>
  <c r="M14" i="52"/>
  <c r="M286" i="62"/>
  <c r="M18" i="62" s="1"/>
  <c r="U14" i="52"/>
  <c r="U286" i="62"/>
  <c r="U18" i="62" s="1"/>
  <c r="L14" i="52"/>
  <c r="L287" i="62"/>
  <c r="L18" i="62" s="1"/>
  <c r="T14" i="52"/>
  <c r="T287" i="62"/>
  <c r="T18" i="62" s="1"/>
  <c r="N11" i="52"/>
  <c r="N12" i="52"/>
  <c r="V77" i="52"/>
  <c r="N14" i="52"/>
  <c r="K11" i="52"/>
  <c r="S11" i="52"/>
  <c r="V16" i="52"/>
  <c r="O10" i="52"/>
  <c r="I12" i="52"/>
  <c r="T12" i="52"/>
  <c r="L11" i="52"/>
  <c r="T11" i="52"/>
  <c r="P11" i="52"/>
  <c r="N10" i="52"/>
  <c r="V71" i="52"/>
  <c r="V134" i="52"/>
  <c r="V20" i="52"/>
  <c r="P10" i="52"/>
  <c r="V41" i="52"/>
  <c r="M12" i="52"/>
  <c r="U12" i="52"/>
  <c r="V75" i="52"/>
  <c r="P14" i="52"/>
  <c r="O11" i="52"/>
  <c r="V13" i="52"/>
  <c r="V21" i="52"/>
  <c r="R10" i="52"/>
  <c r="K12" i="52"/>
  <c r="S12" i="52"/>
  <c r="V123" i="52"/>
  <c r="I14" i="52"/>
  <c r="Q14" i="52"/>
  <c r="M10" i="52"/>
  <c r="U10" i="52"/>
  <c r="V22" i="52"/>
  <c r="K14" i="52"/>
  <c r="S14" i="52"/>
  <c r="V124" i="52"/>
  <c r="P12" i="52"/>
  <c r="V15" i="52"/>
  <c r="I10" i="52"/>
  <c r="Q10" i="52"/>
  <c r="K10" i="52"/>
  <c r="S10" i="52"/>
  <c r="M11" i="52"/>
  <c r="U11" i="52"/>
  <c r="L10" i="52"/>
  <c r="T10" i="52"/>
  <c r="I11" i="52"/>
  <c r="Q11" i="52"/>
  <c r="J11" i="52"/>
  <c r="R11" i="52"/>
  <c r="J10" i="52"/>
  <c r="V18" i="62" l="1"/>
  <c r="I283" i="62"/>
  <c r="V286" i="62"/>
  <c r="V287" i="62"/>
  <c r="V12" i="52"/>
  <c r="F23" i="63" s="1"/>
  <c r="V14" i="52"/>
  <c r="G23" i="63" s="1"/>
  <c r="V10" i="52"/>
  <c r="V11" i="52"/>
  <c r="E23" i="63" s="1"/>
  <c r="H23" i="63" s="1"/>
  <c r="V17" i="51" l="1"/>
  <c r="E17" i="51"/>
  <c r="D17" i="51"/>
  <c r="C17" i="51"/>
  <c r="B17" i="51"/>
  <c r="A17" i="51"/>
  <c r="U343" i="62"/>
  <c r="T16" i="51"/>
  <c r="T343" i="62" s="1"/>
  <c r="S16" i="51"/>
  <c r="S343" i="62" s="1"/>
  <c r="R16" i="51"/>
  <c r="R343" i="62" s="1"/>
  <c r="Q16" i="51"/>
  <c r="Q343" i="62" s="1"/>
  <c r="P16" i="51"/>
  <c r="P343" i="62" s="1"/>
  <c r="O16" i="51"/>
  <c r="O343" i="62" s="1"/>
  <c r="N16" i="51"/>
  <c r="N343" i="62" s="1"/>
  <c r="M16" i="51"/>
  <c r="M343" i="62" s="1"/>
  <c r="L16" i="51"/>
  <c r="L343" i="62" s="1"/>
  <c r="K16" i="51"/>
  <c r="K343" i="62" s="1"/>
  <c r="J16" i="51"/>
  <c r="J343" i="62" s="1"/>
  <c r="I16" i="51"/>
  <c r="I343" i="62" s="1"/>
  <c r="E16" i="51"/>
  <c r="D16" i="51"/>
  <c r="C16" i="51"/>
  <c r="B16" i="51"/>
  <c r="A16" i="51"/>
  <c r="U342" i="62"/>
  <c r="T15" i="51"/>
  <c r="S15" i="51"/>
  <c r="S342" i="62" s="1"/>
  <c r="R15" i="51"/>
  <c r="R342" i="62" s="1"/>
  <c r="Q15" i="51"/>
  <c r="P15" i="51"/>
  <c r="P342" i="62" s="1"/>
  <c r="O15" i="51"/>
  <c r="O342" i="62" s="1"/>
  <c r="N15" i="51"/>
  <c r="M15" i="51"/>
  <c r="M342" i="62" s="1"/>
  <c r="L15" i="51"/>
  <c r="K15" i="51"/>
  <c r="K342" i="62" s="1"/>
  <c r="J15" i="51"/>
  <c r="J342" i="62" s="1"/>
  <c r="I15" i="51"/>
  <c r="I342" i="62" s="1"/>
  <c r="E15" i="51"/>
  <c r="D15" i="51"/>
  <c r="C15" i="51"/>
  <c r="B15" i="51"/>
  <c r="A15" i="51"/>
  <c r="U11" i="51"/>
  <c r="U10" i="51"/>
  <c r="A8" i="51"/>
  <c r="H5" i="51"/>
  <c r="E5" i="51"/>
  <c r="H4" i="51"/>
  <c r="E4" i="51"/>
  <c r="H3" i="51"/>
  <c r="E3" i="51"/>
  <c r="H2" i="51"/>
  <c r="E2" i="51"/>
  <c r="V343" i="62" l="1"/>
  <c r="M10" i="51"/>
  <c r="O11" i="51"/>
  <c r="T11" i="51"/>
  <c r="M11" i="51"/>
  <c r="O10" i="51"/>
  <c r="J11" i="51"/>
  <c r="R10" i="51"/>
  <c r="N11" i="51"/>
  <c r="N342" i="62"/>
  <c r="J10" i="51"/>
  <c r="R11" i="51"/>
  <c r="Q11" i="51"/>
  <c r="Q342" i="62"/>
  <c r="L10" i="51"/>
  <c r="L342" i="62"/>
  <c r="T10" i="51"/>
  <c r="T342" i="62"/>
  <c r="V16" i="51"/>
  <c r="L11" i="51"/>
  <c r="P10" i="51"/>
  <c r="K11" i="51"/>
  <c r="S11" i="51"/>
  <c r="I10" i="51"/>
  <c r="Q10" i="51"/>
  <c r="S10" i="51"/>
  <c r="V15" i="51"/>
  <c r="N10" i="51"/>
  <c r="P11" i="51"/>
  <c r="K10" i="51"/>
  <c r="I11" i="51"/>
  <c r="V342" i="62" l="1"/>
  <c r="V11" i="51"/>
  <c r="E27" i="63" s="1"/>
  <c r="H27" i="63" s="1"/>
  <c r="V10" i="51"/>
  <c r="V17" i="50"/>
  <c r="A17" i="50"/>
  <c r="V16" i="50"/>
  <c r="A16" i="50"/>
  <c r="U78" i="62"/>
  <c r="T78" i="62"/>
  <c r="N15" i="50"/>
  <c r="N78" i="62" s="1"/>
  <c r="K15" i="50"/>
  <c r="K78" i="62" s="1"/>
  <c r="J15" i="50"/>
  <c r="A15" i="50"/>
  <c r="V12" i="50"/>
  <c r="F13" i="63" s="1"/>
  <c r="V11" i="50"/>
  <c r="E13" i="63" s="1"/>
  <c r="V10" i="50"/>
  <c r="A8" i="50"/>
  <c r="E5" i="50"/>
  <c r="E4" i="50"/>
  <c r="E3" i="50"/>
  <c r="E2" i="50"/>
  <c r="V78" i="62" l="1"/>
  <c r="H13" i="63"/>
  <c r="V15" i="50"/>
  <c r="V26" i="49"/>
  <c r="E26" i="49"/>
  <c r="D26" i="49"/>
  <c r="C26" i="49"/>
  <c r="B26" i="49"/>
  <c r="A26" i="49"/>
  <c r="V25" i="49"/>
  <c r="E25" i="49"/>
  <c r="D25" i="49"/>
  <c r="C25" i="49"/>
  <c r="B25" i="49"/>
  <c r="A25" i="49"/>
  <c r="V24" i="49"/>
  <c r="E24" i="49"/>
  <c r="D24" i="49"/>
  <c r="C24" i="49"/>
  <c r="B24" i="49"/>
  <c r="A24" i="49"/>
  <c r="V23" i="49"/>
  <c r="E23" i="49"/>
  <c r="D23" i="49"/>
  <c r="C23" i="49"/>
  <c r="B23" i="49"/>
  <c r="A23" i="49"/>
  <c r="V22" i="49"/>
  <c r="E22" i="49"/>
  <c r="D22" i="49"/>
  <c r="C22" i="49"/>
  <c r="B22" i="49"/>
  <c r="A22" i="49"/>
  <c r="V21" i="49"/>
  <c r="E21" i="49"/>
  <c r="D21" i="49"/>
  <c r="C21" i="49"/>
  <c r="B21" i="49"/>
  <c r="A21" i="49"/>
  <c r="V20" i="49"/>
  <c r="E20" i="49"/>
  <c r="D20" i="49"/>
  <c r="C20" i="49"/>
  <c r="B20" i="49"/>
  <c r="A20" i="49"/>
  <c r="V19" i="49"/>
  <c r="E19" i="49"/>
  <c r="D19" i="49"/>
  <c r="C19" i="49"/>
  <c r="B19" i="49"/>
  <c r="A19" i="49"/>
  <c r="V18" i="49"/>
  <c r="E18" i="49"/>
  <c r="D18" i="49"/>
  <c r="C18" i="49"/>
  <c r="B18" i="49"/>
  <c r="A18" i="49"/>
  <c r="U17" i="49"/>
  <c r="U312" i="62" s="1"/>
  <c r="T17" i="49"/>
  <c r="T312" i="62" s="1"/>
  <c r="S17" i="49"/>
  <c r="S312" i="62" s="1"/>
  <c r="R17" i="49"/>
  <c r="R312" i="62" s="1"/>
  <c r="Q17" i="49"/>
  <c r="Q312" i="62" s="1"/>
  <c r="P17" i="49"/>
  <c r="P312" i="62" s="1"/>
  <c r="O17" i="49"/>
  <c r="O312" i="62" s="1"/>
  <c r="N17" i="49"/>
  <c r="N312" i="62" s="1"/>
  <c r="M17" i="49"/>
  <c r="M312" i="62" s="1"/>
  <c r="L17" i="49"/>
  <c r="L312" i="62" s="1"/>
  <c r="K17" i="49"/>
  <c r="K312" i="62" s="1"/>
  <c r="J17" i="49"/>
  <c r="J312" i="62" s="1"/>
  <c r="I17" i="49"/>
  <c r="I312" i="62" s="1"/>
  <c r="E17" i="49"/>
  <c r="D17" i="49"/>
  <c r="C17" i="49"/>
  <c r="B17" i="49"/>
  <c r="A17" i="49"/>
  <c r="V16" i="49"/>
  <c r="E16" i="49"/>
  <c r="D16" i="49"/>
  <c r="C16" i="49"/>
  <c r="B16" i="49"/>
  <c r="A16" i="49"/>
  <c r="U15" i="49"/>
  <c r="U310" i="62" s="1"/>
  <c r="T15" i="49"/>
  <c r="S15" i="49"/>
  <c r="S310" i="62" s="1"/>
  <c r="R15" i="49"/>
  <c r="R310" i="62" s="1"/>
  <c r="Q15" i="49"/>
  <c r="Q310" i="62" s="1"/>
  <c r="P15" i="49"/>
  <c r="P310" i="62" s="1"/>
  <c r="O15" i="49"/>
  <c r="O310" i="62" s="1"/>
  <c r="N15" i="49"/>
  <c r="N310" i="62" s="1"/>
  <c r="M15" i="49"/>
  <c r="M310" i="62" s="1"/>
  <c r="L15" i="49"/>
  <c r="K15" i="49"/>
  <c r="K310" i="62" s="1"/>
  <c r="J15" i="49"/>
  <c r="J310" i="62" s="1"/>
  <c r="I15" i="49"/>
  <c r="I310" i="62" s="1"/>
  <c r="E15" i="49"/>
  <c r="D15" i="49"/>
  <c r="C15" i="49"/>
  <c r="B15" i="49"/>
  <c r="A15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A8" i="49"/>
  <c r="H5" i="49"/>
  <c r="E5" i="49"/>
  <c r="H4" i="49"/>
  <c r="E4" i="49"/>
  <c r="H3" i="49"/>
  <c r="E3" i="49"/>
  <c r="H2" i="49"/>
  <c r="E2" i="49"/>
  <c r="O11" i="49" l="1"/>
  <c r="O10" i="49" s="1"/>
  <c r="V312" i="62"/>
  <c r="P11" i="49"/>
  <c r="P10" i="49" s="1"/>
  <c r="M11" i="49"/>
  <c r="M10" i="49" s="1"/>
  <c r="U11" i="49"/>
  <c r="U10" i="49" s="1"/>
  <c r="L11" i="49"/>
  <c r="L10" i="49" s="1"/>
  <c r="L310" i="62"/>
  <c r="T11" i="49"/>
  <c r="T10" i="49" s="1"/>
  <c r="T310" i="62"/>
  <c r="N11" i="49"/>
  <c r="N10" i="49" s="1"/>
  <c r="V17" i="49"/>
  <c r="V12" i="49"/>
  <c r="F25" i="63" s="1"/>
  <c r="V14" i="49"/>
  <c r="G25" i="63" s="1"/>
  <c r="I11" i="49"/>
  <c r="I10" i="49" s="1"/>
  <c r="Q11" i="49"/>
  <c r="Q10" i="49" s="1"/>
  <c r="J11" i="49"/>
  <c r="J10" i="49" s="1"/>
  <c r="R11" i="49"/>
  <c r="R10" i="49" s="1"/>
  <c r="K11" i="49"/>
  <c r="K10" i="49" s="1"/>
  <c r="S11" i="49"/>
  <c r="S10" i="49" s="1"/>
  <c r="V15" i="49"/>
  <c r="V310" i="62" l="1"/>
  <c r="V11" i="49"/>
  <c r="E25" i="63" l="1"/>
  <c r="H25" i="63" s="1"/>
  <c r="V10" i="49"/>
  <c r="U14" i="47"/>
  <c r="T14" i="47"/>
  <c r="S14" i="47"/>
  <c r="R14" i="47"/>
  <c r="Q14" i="47"/>
  <c r="P14" i="47"/>
  <c r="O14" i="47"/>
  <c r="N14" i="47"/>
  <c r="M14" i="47"/>
  <c r="L14" i="47"/>
  <c r="K14" i="47"/>
  <c r="J14" i="47"/>
  <c r="C17" i="48"/>
  <c r="C16" i="48"/>
  <c r="C15" i="48"/>
  <c r="U17" i="48"/>
  <c r="U74" i="62" s="1"/>
  <c r="T17" i="48"/>
  <c r="T74" i="62" s="1"/>
  <c r="S17" i="48"/>
  <c r="S74" i="62" s="1"/>
  <c r="R17" i="48"/>
  <c r="R74" i="62" s="1"/>
  <c r="Q17" i="48"/>
  <c r="P17" i="48"/>
  <c r="O17" i="48"/>
  <c r="N17" i="48"/>
  <c r="N74" i="62" s="1"/>
  <c r="M17" i="48"/>
  <c r="M74" i="62" s="1"/>
  <c r="L17" i="48"/>
  <c r="L74" i="62" s="1"/>
  <c r="K17" i="48"/>
  <c r="K74" i="62" s="1"/>
  <c r="J17" i="48"/>
  <c r="I17" i="48"/>
  <c r="A17" i="48"/>
  <c r="U16" i="48"/>
  <c r="U73" i="62" s="1"/>
  <c r="T16" i="48"/>
  <c r="S16" i="48"/>
  <c r="S73" i="62" s="1"/>
  <c r="R16" i="48"/>
  <c r="Q16" i="48"/>
  <c r="Q73" i="62" s="1"/>
  <c r="P73" i="62"/>
  <c r="O16" i="48"/>
  <c r="O73" i="62" s="1"/>
  <c r="N16" i="48"/>
  <c r="N73" i="62" s="1"/>
  <c r="M16" i="48"/>
  <c r="L16" i="48"/>
  <c r="K73" i="62"/>
  <c r="J16" i="48"/>
  <c r="I16" i="48"/>
  <c r="I73" i="62" s="1"/>
  <c r="A16" i="48"/>
  <c r="T15" i="48"/>
  <c r="S15" i="48"/>
  <c r="S72" i="62" s="1"/>
  <c r="R15" i="48"/>
  <c r="Q15" i="48"/>
  <c r="Q72" i="62" s="1"/>
  <c r="P15" i="48"/>
  <c r="P11" i="48" s="1"/>
  <c r="O15" i="48"/>
  <c r="N15" i="48"/>
  <c r="N72" i="62" s="1"/>
  <c r="M15" i="48"/>
  <c r="L15" i="48"/>
  <c r="L72" i="62" s="1"/>
  <c r="K15" i="48"/>
  <c r="K72" i="62" s="1"/>
  <c r="J15" i="48"/>
  <c r="I15" i="48"/>
  <c r="I72" i="62" s="1"/>
  <c r="A15" i="48"/>
  <c r="M12" i="48"/>
  <c r="J12" i="48"/>
  <c r="A8" i="48"/>
  <c r="E5" i="48"/>
  <c r="E4" i="48"/>
  <c r="E3" i="48"/>
  <c r="E2" i="48"/>
  <c r="N12" i="48" l="1"/>
  <c r="N11" i="48"/>
  <c r="P12" i="48"/>
  <c r="P10" i="48" s="1"/>
  <c r="V16" i="48"/>
  <c r="V15" i="48"/>
  <c r="S27" i="48" s="1"/>
  <c r="J74" i="62"/>
  <c r="I74" i="62" s="1"/>
  <c r="V17" i="48"/>
  <c r="R12" i="48"/>
  <c r="T12" i="48"/>
  <c r="I11" i="48"/>
  <c r="K12" i="48"/>
  <c r="U12" i="48"/>
  <c r="S12" i="48"/>
  <c r="K11" i="48"/>
  <c r="K10" i="48" s="1"/>
  <c r="L12" i="48"/>
  <c r="Q11" i="48"/>
  <c r="S11" i="48"/>
  <c r="N10" i="48"/>
  <c r="J11" i="48"/>
  <c r="R11" i="48"/>
  <c r="L11" i="48"/>
  <c r="L73" i="62"/>
  <c r="V73" i="62" s="1"/>
  <c r="T11" i="48"/>
  <c r="M11" i="48"/>
  <c r="M10" i="48" s="1"/>
  <c r="U11" i="48"/>
  <c r="U72" i="62"/>
  <c r="O12" i="48"/>
  <c r="O74" i="62"/>
  <c r="O11" i="48"/>
  <c r="O72" i="62"/>
  <c r="V72" i="62" s="1"/>
  <c r="I12" i="48"/>
  <c r="Q12" i="48"/>
  <c r="Q74" i="62"/>
  <c r="V74" i="62" l="1"/>
  <c r="T10" i="48"/>
  <c r="I10" i="48"/>
  <c r="R10" i="48"/>
  <c r="J10" i="48"/>
  <c r="V11" i="48"/>
  <c r="E14" i="63" s="1"/>
  <c r="U10" i="48"/>
  <c r="Q10" i="48"/>
  <c r="L10" i="48"/>
  <c r="S10" i="48"/>
  <c r="V12" i="48"/>
  <c r="O10" i="48"/>
  <c r="V39" i="47"/>
  <c r="E39" i="47"/>
  <c r="D39" i="47"/>
  <c r="C39" i="47"/>
  <c r="B39" i="47"/>
  <c r="A39" i="47"/>
  <c r="V38" i="47"/>
  <c r="E38" i="47"/>
  <c r="D38" i="47"/>
  <c r="C38" i="47"/>
  <c r="B38" i="47"/>
  <c r="A38" i="47"/>
  <c r="V37" i="47"/>
  <c r="E37" i="47"/>
  <c r="D37" i="47"/>
  <c r="C37" i="47"/>
  <c r="B37" i="47"/>
  <c r="A37" i="47"/>
  <c r="V36" i="47"/>
  <c r="E36" i="47"/>
  <c r="D36" i="47"/>
  <c r="C36" i="47"/>
  <c r="B36" i="47"/>
  <c r="A36" i="47"/>
  <c r="V35" i="47"/>
  <c r="E35" i="47"/>
  <c r="D35" i="47"/>
  <c r="C35" i="47"/>
  <c r="B35" i="47"/>
  <c r="A35" i="47"/>
  <c r="V34" i="47"/>
  <c r="E34" i="47"/>
  <c r="D34" i="47"/>
  <c r="C34" i="47"/>
  <c r="B34" i="47"/>
  <c r="A34" i="47"/>
  <c r="V33" i="47"/>
  <c r="E33" i="47"/>
  <c r="D33" i="47"/>
  <c r="C33" i="47"/>
  <c r="B33" i="47"/>
  <c r="A33" i="47"/>
  <c r="V32" i="47"/>
  <c r="E32" i="47"/>
  <c r="D32" i="47"/>
  <c r="C32" i="47"/>
  <c r="B32" i="47"/>
  <c r="A32" i="47"/>
  <c r="V31" i="47"/>
  <c r="E31" i="47"/>
  <c r="D31" i="47"/>
  <c r="C31" i="47"/>
  <c r="B31" i="47"/>
  <c r="A31" i="47"/>
  <c r="V30" i="47"/>
  <c r="E30" i="47"/>
  <c r="D30" i="47"/>
  <c r="C30" i="47"/>
  <c r="B30" i="47"/>
  <c r="A30" i="47"/>
  <c r="V29" i="47"/>
  <c r="E29" i="47"/>
  <c r="D29" i="47"/>
  <c r="C29" i="47"/>
  <c r="B29" i="47"/>
  <c r="A29" i="47"/>
  <c r="V28" i="47"/>
  <c r="E28" i="47"/>
  <c r="D28" i="47"/>
  <c r="C28" i="47"/>
  <c r="B28" i="47"/>
  <c r="A28" i="47"/>
  <c r="V27" i="47"/>
  <c r="E27" i="47"/>
  <c r="D27" i="47"/>
  <c r="C27" i="47"/>
  <c r="B27" i="47"/>
  <c r="A27" i="47"/>
  <c r="V26" i="47"/>
  <c r="E26" i="47"/>
  <c r="D26" i="47"/>
  <c r="C26" i="47"/>
  <c r="B26" i="47"/>
  <c r="A26" i="47"/>
  <c r="V25" i="47"/>
  <c r="E25" i="47"/>
  <c r="D25" i="47"/>
  <c r="C25" i="47"/>
  <c r="B25" i="47"/>
  <c r="A25" i="47"/>
  <c r="V24" i="47"/>
  <c r="E24" i="47"/>
  <c r="D24" i="47"/>
  <c r="C24" i="47"/>
  <c r="B24" i="47"/>
  <c r="A24" i="47"/>
  <c r="V23" i="47"/>
  <c r="E23" i="47"/>
  <c r="D23" i="47"/>
  <c r="C23" i="47"/>
  <c r="B23" i="47"/>
  <c r="A23" i="47"/>
  <c r="V22" i="47"/>
  <c r="E22" i="47"/>
  <c r="D22" i="47"/>
  <c r="C22" i="47"/>
  <c r="B22" i="47"/>
  <c r="A22" i="47"/>
  <c r="V21" i="47"/>
  <c r="E21" i="47"/>
  <c r="D21" i="47"/>
  <c r="C21" i="47"/>
  <c r="B21" i="47"/>
  <c r="A21" i="47"/>
  <c r="V20" i="47"/>
  <c r="E20" i="47"/>
  <c r="D20" i="47"/>
  <c r="C20" i="47"/>
  <c r="B20" i="47"/>
  <c r="A20" i="47"/>
  <c r="V19" i="47"/>
  <c r="E19" i="47"/>
  <c r="D19" i="47"/>
  <c r="C19" i="47"/>
  <c r="B19" i="47"/>
  <c r="A19" i="47"/>
  <c r="U18" i="47"/>
  <c r="U292" i="62" s="1"/>
  <c r="T18" i="47"/>
  <c r="T292" i="62" s="1"/>
  <c r="S18" i="47"/>
  <c r="S292" i="62" s="1"/>
  <c r="R18" i="47"/>
  <c r="R292" i="62" s="1"/>
  <c r="Q18" i="47"/>
  <c r="Q292" i="62" s="1"/>
  <c r="P18" i="47"/>
  <c r="P292" i="62" s="1"/>
  <c r="O18" i="47"/>
  <c r="O292" i="62" s="1"/>
  <c r="N18" i="47"/>
  <c r="N292" i="62" s="1"/>
  <c r="M18" i="47"/>
  <c r="M292" i="62" s="1"/>
  <c r="L18" i="47"/>
  <c r="L292" i="62" s="1"/>
  <c r="K18" i="47"/>
  <c r="K292" i="62" s="1"/>
  <c r="J18" i="47"/>
  <c r="J292" i="62" s="1"/>
  <c r="I18" i="47"/>
  <c r="I292" i="62" s="1"/>
  <c r="E18" i="47"/>
  <c r="D18" i="47"/>
  <c r="C18" i="47"/>
  <c r="B18" i="47"/>
  <c r="A18" i="47"/>
  <c r="V17" i="47"/>
  <c r="E17" i="47"/>
  <c r="D17" i="47"/>
  <c r="C17" i="47"/>
  <c r="B17" i="47"/>
  <c r="A17" i="47"/>
  <c r="V16" i="47"/>
  <c r="E16" i="47"/>
  <c r="D16" i="47"/>
  <c r="C16" i="47"/>
  <c r="B16" i="47"/>
  <c r="A16" i="47"/>
  <c r="U15" i="47"/>
  <c r="U289" i="62" s="1"/>
  <c r="T15" i="47"/>
  <c r="T289" i="62" s="1"/>
  <c r="S15" i="47"/>
  <c r="S289" i="62" s="1"/>
  <c r="R15" i="47"/>
  <c r="R289" i="62" s="1"/>
  <c r="Q15" i="47"/>
  <c r="Q289" i="62" s="1"/>
  <c r="P15" i="47"/>
  <c r="P289" i="62" s="1"/>
  <c r="O15" i="47"/>
  <c r="O289" i="62" s="1"/>
  <c r="N15" i="47"/>
  <c r="M15" i="47"/>
  <c r="M289" i="62" s="1"/>
  <c r="L15" i="47"/>
  <c r="L289" i="62" s="1"/>
  <c r="K15" i="47"/>
  <c r="K289" i="62" s="1"/>
  <c r="J15" i="47"/>
  <c r="J289" i="62" s="1"/>
  <c r="I15" i="47"/>
  <c r="I289" i="62" s="1"/>
  <c r="E15" i="47"/>
  <c r="D15" i="47"/>
  <c r="C15" i="47"/>
  <c r="B15" i="47"/>
  <c r="A15" i="47"/>
  <c r="I14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A8" i="47"/>
  <c r="H5" i="47"/>
  <c r="E5" i="47"/>
  <c r="H4" i="47"/>
  <c r="E4" i="47"/>
  <c r="H3" i="47"/>
  <c r="E3" i="47"/>
  <c r="H2" i="47"/>
  <c r="E2" i="47"/>
  <c r="V10" i="48" l="1"/>
  <c r="V292" i="62"/>
  <c r="O11" i="47"/>
  <c r="V14" i="47"/>
  <c r="G24" i="63" s="1"/>
  <c r="M10" i="47"/>
  <c r="F14" i="63"/>
  <c r="H14" i="63" s="1"/>
  <c r="O10" i="47"/>
  <c r="U10" i="47"/>
  <c r="N11" i="47"/>
  <c r="N289" i="62"/>
  <c r="J10" i="47"/>
  <c r="R10" i="47"/>
  <c r="L10" i="47"/>
  <c r="T10" i="47"/>
  <c r="P10" i="47"/>
  <c r="P11" i="47"/>
  <c r="M11" i="47"/>
  <c r="U11" i="47"/>
  <c r="N10" i="47"/>
  <c r="Q10" i="47"/>
  <c r="I10" i="47"/>
  <c r="K10" i="47"/>
  <c r="L11" i="47"/>
  <c r="T11" i="47"/>
  <c r="V12" i="47"/>
  <c r="F24" i="63" s="1"/>
  <c r="V18" i="47"/>
  <c r="S10" i="47"/>
  <c r="J11" i="47"/>
  <c r="R11" i="47"/>
  <c r="I11" i="47"/>
  <c r="K11" i="47"/>
  <c r="S11" i="47"/>
  <c r="V15" i="47"/>
  <c r="Q11" i="47"/>
  <c r="V289" i="62" l="1"/>
  <c r="V10" i="47"/>
  <c r="V11" i="47"/>
  <c r="E24" i="63" s="1"/>
  <c r="H24" i="63" s="1"/>
  <c r="I160" i="46" l="1"/>
  <c r="E160" i="46"/>
  <c r="D160" i="46"/>
  <c r="C160" i="46"/>
  <c r="B160" i="46"/>
  <c r="A160" i="46"/>
  <c r="I159" i="46"/>
  <c r="E159" i="46"/>
  <c r="D159" i="46"/>
  <c r="C159" i="46"/>
  <c r="B159" i="46"/>
  <c r="A159" i="46"/>
  <c r="I158" i="46"/>
  <c r="E158" i="46"/>
  <c r="D158" i="46"/>
  <c r="C158" i="46"/>
  <c r="B158" i="46"/>
  <c r="A158" i="46"/>
  <c r="I157" i="46"/>
  <c r="E157" i="46"/>
  <c r="D157" i="46"/>
  <c r="C157" i="46"/>
  <c r="B157" i="46"/>
  <c r="A157" i="46"/>
  <c r="I156" i="46"/>
  <c r="E156" i="46"/>
  <c r="D156" i="46"/>
  <c r="C156" i="46"/>
  <c r="B156" i="46"/>
  <c r="A156" i="46"/>
  <c r="I155" i="46"/>
  <c r="E155" i="46"/>
  <c r="D155" i="46"/>
  <c r="C155" i="46"/>
  <c r="B155" i="46"/>
  <c r="A155" i="46"/>
  <c r="I154" i="46"/>
  <c r="E154" i="46"/>
  <c r="D154" i="46"/>
  <c r="C154" i="46"/>
  <c r="B154" i="46"/>
  <c r="A154" i="46"/>
  <c r="I153" i="46"/>
  <c r="E153" i="46"/>
  <c r="D153" i="46"/>
  <c r="C153" i="46"/>
  <c r="B153" i="46"/>
  <c r="A153" i="46"/>
  <c r="I152" i="46"/>
  <c r="E152" i="46"/>
  <c r="D152" i="46"/>
  <c r="C152" i="46"/>
  <c r="B152" i="46"/>
  <c r="A152" i="46"/>
  <c r="I151" i="46"/>
  <c r="E151" i="46"/>
  <c r="D151" i="46"/>
  <c r="C151" i="46"/>
  <c r="B151" i="46"/>
  <c r="A151" i="46"/>
  <c r="I150" i="46"/>
  <c r="E150" i="46"/>
  <c r="D150" i="46"/>
  <c r="C150" i="46"/>
  <c r="B150" i="46"/>
  <c r="A150" i="46"/>
  <c r="I149" i="46"/>
  <c r="E149" i="46"/>
  <c r="D149" i="46"/>
  <c r="C149" i="46"/>
  <c r="B149" i="46"/>
  <c r="A149" i="46"/>
  <c r="I148" i="46"/>
  <c r="E148" i="46"/>
  <c r="D148" i="46"/>
  <c r="C148" i="46"/>
  <c r="B148" i="46"/>
  <c r="A148" i="46"/>
  <c r="I147" i="46"/>
  <c r="E147" i="46"/>
  <c r="D147" i="46"/>
  <c r="C147" i="46"/>
  <c r="B147" i="46"/>
  <c r="A147" i="46"/>
  <c r="I146" i="46"/>
  <c r="E146" i="46"/>
  <c r="D146" i="46"/>
  <c r="C146" i="46"/>
  <c r="B146" i="46"/>
  <c r="A146" i="46"/>
  <c r="I145" i="46"/>
  <c r="E145" i="46"/>
  <c r="D145" i="46"/>
  <c r="C145" i="46"/>
  <c r="B145" i="46"/>
  <c r="A145" i="46"/>
  <c r="I144" i="46"/>
  <c r="E144" i="46"/>
  <c r="D144" i="46"/>
  <c r="C144" i="46"/>
  <c r="B144" i="46"/>
  <c r="A144" i="46"/>
  <c r="I143" i="46"/>
  <c r="E143" i="46"/>
  <c r="D143" i="46"/>
  <c r="C143" i="46"/>
  <c r="B143" i="46"/>
  <c r="A143" i="46"/>
  <c r="I142" i="46"/>
  <c r="E142" i="46"/>
  <c r="D142" i="46"/>
  <c r="C142" i="46"/>
  <c r="B142" i="46"/>
  <c r="A142" i="46"/>
  <c r="I141" i="46"/>
  <c r="E141" i="46"/>
  <c r="D141" i="46"/>
  <c r="C141" i="46"/>
  <c r="B141" i="46"/>
  <c r="A141" i="46"/>
  <c r="I140" i="46"/>
  <c r="E140" i="46"/>
  <c r="D140" i="46"/>
  <c r="C140" i="46"/>
  <c r="B140" i="46"/>
  <c r="A140" i="46"/>
  <c r="I139" i="46"/>
  <c r="E139" i="46"/>
  <c r="D139" i="46"/>
  <c r="C139" i="46"/>
  <c r="B139" i="46"/>
  <c r="A139" i="46"/>
  <c r="I138" i="46"/>
  <c r="E138" i="46"/>
  <c r="D138" i="46"/>
  <c r="C138" i="46"/>
  <c r="B138" i="46"/>
  <c r="A138" i="46"/>
  <c r="I137" i="46"/>
  <c r="E137" i="46"/>
  <c r="D137" i="46"/>
  <c r="C137" i="46"/>
  <c r="B137" i="46"/>
  <c r="A137" i="46"/>
  <c r="I136" i="46"/>
  <c r="E136" i="46"/>
  <c r="D136" i="46"/>
  <c r="C136" i="46"/>
  <c r="B136" i="46"/>
  <c r="A136" i="46"/>
  <c r="E135" i="46"/>
  <c r="D135" i="46"/>
  <c r="C135" i="46"/>
  <c r="B135" i="46"/>
  <c r="A135" i="46"/>
  <c r="I134" i="46"/>
  <c r="E134" i="46"/>
  <c r="D134" i="46"/>
  <c r="C134" i="46"/>
  <c r="B134" i="46"/>
  <c r="A134" i="46"/>
  <c r="I133" i="46"/>
  <c r="E133" i="46"/>
  <c r="D133" i="46"/>
  <c r="C133" i="46"/>
  <c r="B133" i="46"/>
  <c r="A133" i="46"/>
  <c r="I132" i="46"/>
  <c r="E132" i="46"/>
  <c r="D132" i="46"/>
  <c r="C132" i="46"/>
  <c r="B132" i="46"/>
  <c r="A132" i="46"/>
  <c r="I131" i="46"/>
  <c r="E131" i="46"/>
  <c r="D131" i="46"/>
  <c r="C131" i="46"/>
  <c r="B131" i="46"/>
  <c r="A131" i="46"/>
  <c r="I130" i="46"/>
  <c r="E130" i="46"/>
  <c r="D130" i="46"/>
  <c r="C130" i="46"/>
  <c r="B130" i="46"/>
  <c r="A130" i="46"/>
  <c r="I129" i="46"/>
  <c r="E129" i="46"/>
  <c r="D129" i="46"/>
  <c r="C129" i="46"/>
  <c r="B129" i="46"/>
  <c r="A129" i="46"/>
  <c r="I128" i="46"/>
  <c r="E128" i="46"/>
  <c r="D128" i="46"/>
  <c r="C128" i="46"/>
  <c r="B128" i="46"/>
  <c r="A128" i="46"/>
  <c r="I127" i="46"/>
  <c r="E127" i="46"/>
  <c r="D127" i="46"/>
  <c r="C127" i="46"/>
  <c r="B127" i="46"/>
  <c r="A127" i="46"/>
  <c r="I126" i="46"/>
  <c r="E126" i="46"/>
  <c r="D126" i="46"/>
  <c r="C126" i="46"/>
  <c r="B126" i="46"/>
  <c r="A126" i="46"/>
  <c r="I125" i="46"/>
  <c r="E125" i="46"/>
  <c r="D125" i="46"/>
  <c r="C125" i="46"/>
  <c r="B125" i="46"/>
  <c r="A125" i="46"/>
  <c r="I124" i="46"/>
  <c r="E124" i="46"/>
  <c r="D124" i="46"/>
  <c r="C124" i="46"/>
  <c r="B124" i="46"/>
  <c r="A124" i="46"/>
  <c r="I123" i="46"/>
  <c r="E123" i="46"/>
  <c r="D123" i="46"/>
  <c r="C123" i="46"/>
  <c r="B123" i="46"/>
  <c r="A123" i="46"/>
  <c r="I122" i="46"/>
  <c r="E122" i="46"/>
  <c r="D122" i="46"/>
  <c r="C122" i="46"/>
  <c r="B122" i="46"/>
  <c r="A122" i="46"/>
  <c r="I121" i="46"/>
  <c r="E121" i="46"/>
  <c r="D121" i="46"/>
  <c r="C121" i="46"/>
  <c r="B121" i="46"/>
  <c r="A121" i="46"/>
  <c r="I120" i="46"/>
  <c r="E120" i="46"/>
  <c r="D120" i="46"/>
  <c r="C120" i="46"/>
  <c r="B120" i="46"/>
  <c r="A120" i="46"/>
  <c r="I119" i="46"/>
  <c r="E119" i="46"/>
  <c r="D119" i="46"/>
  <c r="C119" i="46"/>
  <c r="B119" i="46"/>
  <c r="A119" i="46"/>
  <c r="I118" i="46"/>
  <c r="E118" i="46"/>
  <c r="D118" i="46"/>
  <c r="C118" i="46"/>
  <c r="B118" i="46"/>
  <c r="A118" i="46"/>
  <c r="I117" i="46"/>
  <c r="E117" i="46"/>
  <c r="D117" i="46"/>
  <c r="C117" i="46"/>
  <c r="B117" i="46"/>
  <c r="A117" i="46"/>
  <c r="I116" i="46"/>
  <c r="E116" i="46"/>
  <c r="D116" i="46"/>
  <c r="C116" i="46"/>
  <c r="B116" i="46"/>
  <c r="A116" i="46"/>
  <c r="I115" i="46"/>
  <c r="E115" i="46"/>
  <c r="D115" i="46"/>
  <c r="C115" i="46"/>
  <c r="B115" i="46"/>
  <c r="A115" i="46"/>
  <c r="I114" i="46"/>
  <c r="E114" i="46"/>
  <c r="D114" i="46"/>
  <c r="C114" i="46"/>
  <c r="B114" i="46"/>
  <c r="A114" i="46"/>
  <c r="I113" i="46"/>
  <c r="E113" i="46"/>
  <c r="D113" i="46"/>
  <c r="C113" i="46"/>
  <c r="B113" i="46"/>
  <c r="A113" i="46"/>
  <c r="I112" i="46"/>
  <c r="E112" i="46"/>
  <c r="D112" i="46"/>
  <c r="C112" i="46"/>
  <c r="B112" i="46"/>
  <c r="A112" i="46"/>
  <c r="I111" i="46"/>
  <c r="E111" i="46"/>
  <c r="D111" i="46"/>
  <c r="C111" i="46"/>
  <c r="B111" i="46"/>
  <c r="A111" i="46"/>
  <c r="I110" i="46"/>
  <c r="E110" i="46"/>
  <c r="D110" i="46"/>
  <c r="C110" i="46"/>
  <c r="B110" i="46"/>
  <c r="A110" i="46"/>
  <c r="I109" i="46"/>
  <c r="E109" i="46"/>
  <c r="D109" i="46"/>
  <c r="C109" i="46"/>
  <c r="B109" i="46"/>
  <c r="A109" i="46"/>
  <c r="I108" i="46"/>
  <c r="E108" i="46"/>
  <c r="D108" i="46"/>
  <c r="C108" i="46"/>
  <c r="B108" i="46"/>
  <c r="A108" i="46"/>
  <c r="I107" i="46"/>
  <c r="E107" i="46"/>
  <c r="D107" i="46"/>
  <c r="C107" i="46"/>
  <c r="B107" i="46"/>
  <c r="A107" i="46"/>
  <c r="I106" i="46"/>
  <c r="E106" i="46"/>
  <c r="D106" i="46"/>
  <c r="C106" i="46"/>
  <c r="B106" i="46"/>
  <c r="A106" i="46"/>
  <c r="I105" i="46"/>
  <c r="E105" i="46"/>
  <c r="D105" i="46"/>
  <c r="C105" i="46"/>
  <c r="B105" i="46"/>
  <c r="A105" i="46"/>
  <c r="I104" i="46"/>
  <c r="E104" i="46"/>
  <c r="D104" i="46"/>
  <c r="C104" i="46"/>
  <c r="B104" i="46"/>
  <c r="A104" i="46"/>
  <c r="I103" i="46"/>
  <c r="E103" i="46"/>
  <c r="D103" i="46"/>
  <c r="C103" i="46"/>
  <c r="B103" i="46"/>
  <c r="A103" i="46"/>
  <c r="I102" i="46"/>
  <c r="E102" i="46"/>
  <c r="D102" i="46"/>
  <c r="C102" i="46"/>
  <c r="B102" i="46"/>
  <c r="A102" i="46"/>
  <c r="I101" i="46"/>
  <c r="E101" i="46"/>
  <c r="D101" i="46"/>
  <c r="C101" i="46"/>
  <c r="B101" i="46"/>
  <c r="A101" i="46"/>
  <c r="I100" i="46"/>
  <c r="E100" i="46"/>
  <c r="D100" i="46"/>
  <c r="C100" i="46"/>
  <c r="B100" i="46"/>
  <c r="A100" i="46"/>
  <c r="I99" i="46"/>
  <c r="E99" i="46"/>
  <c r="D99" i="46"/>
  <c r="C99" i="46"/>
  <c r="B99" i="46"/>
  <c r="A99" i="46"/>
  <c r="E98" i="46"/>
  <c r="D98" i="46"/>
  <c r="C98" i="46"/>
  <c r="B98" i="46"/>
  <c r="A98" i="46"/>
  <c r="I97" i="46"/>
  <c r="E97" i="46"/>
  <c r="D97" i="46"/>
  <c r="C97" i="46"/>
  <c r="B97" i="46"/>
  <c r="A97" i="46"/>
  <c r="I96" i="46"/>
  <c r="E96" i="46"/>
  <c r="D96" i="46"/>
  <c r="C96" i="46"/>
  <c r="B96" i="46"/>
  <c r="A96" i="46"/>
  <c r="I95" i="46"/>
  <c r="E95" i="46"/>
  <c r="D95" i="46"/>
  <c r="C95" i="46"/>
  <c r="B95" i="46"/>
  <c r="A95" i="46"/>
  <c r="I94" i="46"/>
  <c r="E94" i="46"/>
  <c r="D94" i="46"/>
  <c r="C94" i="46"/>
  <c r="B94" i="46"/>
  <c r="A94" i="46"/>
  <c r="I93" i="46"/>
  <c r="E93" i="46"/>
  <c r="D93" i="46"/>
  <c r="C93" i="46"/>
  <c r="B93" i="46"/>
  <c r="A93" i="46"/>
  <c r="I92" i="46"/>
  <c r="E92" i="46"/>
  <c r="D92" i="46"/>
  <c r="C92" i="46"/>
  <c r="B92" i="46"/>
  <c r="A92" i="46"/>
  <c r="I91" i="46"/>
  <c r="E91" i="46"/>
  <c r="D91" i="46"/>
  <c r="C91" i="46"/>
  <c r="B91" i="46"/>
  <c r="A91" i="46"/>
  <c r="I90" i="46"/>
  <c r="E90" i="46"/>
  <c r="D90" i="46"/>
  <c r="C90" i="46"/>
  <c r="B90" i="46"/>
  <c r="A90" i="46"/>
  <c r="I89" i="46"/>
  <c r="E89" i="46"/>
  <c r="D89" i="46"/>
  <c r="C89" i="46"/>
  <c r="B89" i="46"/>
  <c r="A89" i="46"/>
  <c r="I88" i="46"/>
  <c r="E88" i="46"/>
  <c r="D88" i="46"/>
  <c r="C88" i="46"/>
  <c r="B88" i="46"/>
  <c r="A88" i="46"/>
  <c r="I87" i="46"/>
  <c r="E87" i="46"/>
  <c r="D87" i="46"/>
  <c r="C87" i="46"/>
  <c r="B87" i="46"/>
  <c r="A87" i="46"/>
  <c r="I86" i="46"/>
  <c r="E86" i="46"/>
  <c r="D86" i="46"/>
  <c r="C86" i="46"/>
  <c r="B86" i="46"/>
  <c r="A86" i="46"/>
  <c r="I85" i="46"/>
  <c r="E85" i="46"/>
  <c r="D85" i="46"/>
  <c r="C85" i="46"/>
  <c r="B85" i="46"/>
  <c r="A85" i="46"/>
  <c r="I84" i="46"/>
  <c r="E84" i="46"/>
  <c r="D84" i="46"/>
  <c r="C84" i="46"/>
  <c r="B84" i="46"/>
  <c r="A84" i="46"/>
  <c r="I83" i="46"/>
  <c r="E83" i="46"/>
  <c r="D83" i="46"/>
  <c r="C83" i="46"/>
  <c r="B83" i="46"/>
  <c r="A83" i="46"/>
  <c r="E82" i="46"/>
  <c r="D82" i="46"/>
  <c r="C82" i="46"/>
  <c r="B82" i="46"/>
  <c r="A82" i="46"/>
  <c r="I81" i="46"/>
  <c r="E81" i="46"/>
  <c r="D81" i="46"/>
  <c r="C81" i="46"/>
  <c r="B81" i="46"/>
  <c r="A81" i="46"/>
  <c r="E80" i="46"/>
  <c r="D80" i="46"/>
  <c r="C80" i="46"/>
  <c r="B80" i="46"/>
  <c r="A80" i="46"/>
  <c r="I79" i="46"/>
  <c r="E79" i="46"/>
  <c r="D79" i="46"/>
  <c r="C79" i="46"/>
  <c r="B79" i="46"/>
  <c r="A79" i="46"/>
  <c r="I78" i="46"/>
  <c r="E78" i="46"/>
  <c r="D78" i="46"/>
  <c r="C78" i="46"/>
  <c r="B78" i="46"/>
  <c r="A78" i="46"/>
  <c r="I77" i="46"/>
  <c r="E77" i="46"/>
  <c r="D77" i="46"/>
  <c r="C77" i="46"/>
  <c r="B77" i="46"/>
  <c r="A77" i="46"/>
  <c r="I76" i="46"/>
  <c r="E76" i="46"/>
  <c r="D76" i="46"/>
  <c r="C76" i="46"/>
  <c r="B76" i="46"/>
  <c r="A76" i="46"/>
  <c r="I75" i="46"/>
  <c r="E75" i="46"/>
  <c r="D75" i="46"/>
  <c r="C75" i="46"/>
  <c r="B75" i="46"/>
  <c r="A75" i="46"/>
  <c r="I74" i="46"/>
  <c r="E74" i="46"/>
  <c r="D74" i="46"/>
  <c r="C74" i="46"/>
  <c r="B74" i="46"/>
  <c r="A74" i="46"/>
  <c r="I73" i="46"/>
  <c r="E73" i="46"/>
  <c r="D73" i="46"/>
  <c r="C73" i="46"/>
  <c r="B73" i="46"/>
  <c r="A73" i="46"/>
  <c r="I72" i="46"/>
  <c r="E72" i="46"/>
  <c r="D72" i="46"/>
  <c r="C72" i="46"/>
  <c r="B72" i="46"/>
  <c r="A72" i="46"/>
  <c r="I71" i="46"/>
  <c r="E71" i="46"/>
  <c r="D71" i="46"/>
  <c r="C71" i="46"/>
  <c r="B71" i="46"/>
  <c r="A71" i="46"/>
  <c r="I70" i="46"/>
  <c r="E70" i="46"/>
  <c r="D70" i="46"/>
  <c r="C70" i="46"/>
  <c r="B70" i="46"/>
  <c r="A70" i="46"/>
  <c r="I69" i="46"/>
  <c r="E69" i="46"/>
  <c r="D69" i="46"/>
  <c r="C69" i="46"/>
  <c r="B69" i="46"/>
  <c r="A69" i="46"/>
  <c r="I68" i="46"/>
  <c r="E68" i="46"/>
  <c r="D68" i="46"/>
  <c r="C68" i="46"/>
  <c r="B68" i="46"/>
  <c r="A68" i="46"/>
  <c r="I67" i="46"/>
  <c r="E67" i="46"/>
  <c r="D67" i="46"/>
  <c r="C67" i="46"/>
  <c r="B67" i="46"/>
  <c r="A67" i="46"/>
  <c r="I66" i="46"/>
  <c r="E66" i="46"/>
  <c r="D66" i="46"/>
  <c r="C66" i="46"/>
  <c r="B66" i="46"/>
  <c r="A66" i="46"/>
  <c r="I65" i="46"/>
  <c r="E65" i="46"/>
  <c r="D65" i="46"/>
  <c r="C65" i="46"/>
  <c r="B65" i="46"/>
  <c r="A65" i="46"/>
  <c r="I64" i="46"/>
  <c r="E64" i="46"/>
  <c r="D64" i="46"/>
  <c r="C64" i="46"/>
  <c r="B64" i="46"/>
  <c r="I63" i="46"/>
  <c r="E63" i="46"/>
  <c r="D63" i="46"/>
  <c r="C63" i="46"/>
  <c r="B63" i="46"/>
  <c r="A63" i="46"/>
  <c r="I62" i="46"/>
  <c r="E62" i="46"/>
  <c r="D62" i="46"/>
  <c r="C62" i="46"/>
  <c r="B62" i="46"/>
  <c r="A62" i="46"/>
  <c r="I61" i="46"/>
  <c r="E61" i="46"/>
  <c r="D61" i="46"/>
  <c r="C61" i="46"/>
  <c r="B61" i="46"/>
  <c r="A61" i="46"/>
  <c r="I60" i="46"/>
  <c r="E60" i="46"/>
  <c r="D60" i="46"/>
  <c r="C60" i="46"/>
  <c r="B60" i="46"/>
  <c r="A60" i="46"/>
  <c r="I59" i="46"/>
  <c r="E59" i="46"/>
  <c r="D59" i="46"/>
  <c r="C59" i="46"/>
  <c r="B59" i="46"/>
  <c r="A59" i="46"/>
  <c r="I58" i="46"/>
  <c r="E58" i="46"/>
  <c r="D58" i="46"/>
  <c r="C58" i="46"/>
  <c r="B58" i="46"/>
  <c r="A58" i="46"/>
  <c r="E57" i="46"/>
  <c r="D57" i="46"/>
  <c r="C57" i="46"/>
  <c r="B57" i="46"/>
  <c r="A57" i="46"/>
  <c r="I56" i="46"/>
  <c r="E56" i="46"/>
  <c r="D56" i="46"/>
  <c r="C56" i="46"/>
  <c r="B56" i="46"/>
  <c r="A56" i="46"/>
  <c r="I55" i="46"/>
  <c r="E55" i="46"/>
  <c r="D55" i="46"/>
  <c r="C55" i="46"/>
  <c r="B55" i="46"/>
  <c r="A55" i="46"/>
  <c r="I54" i="46"/>
  <c r="E54" i="46"/>
  <c r="D54" i="46"/>
  <c r="C54" i="46"/>
  <c r="B54" i="46"/>
  <c r="A54" i="46"/>
  <c r="I53" i="46"/>
  <c r="E53" i="46"/>
  <c r="D53" i="46"/>
  <c r="C53" i="46"/>
  <c r="B53" i="46"/>
  <c r="A53" i="46"/>
  <c r="E52" i="46"/>
  <c r="D52" i="46"/>
  <c r="C52" i="46"/>
  <c r="B52" i="46"/>
  <c r="A52" i="46"/>
  <c r="I51" i="46"/>
  <c r="E51" i="46"/>
  <c r="D51" i="46"/>
  <c r="C51" i="46"/>
  <c r="B51" i="46"/>
  <c r="A51" i="46"/>
  <c r="I50" i="46"/>
  <c r="E50" i="46"/>
  <c r="D50" i="46"/>
  <c r="C50" i="46"/>
  <c r="B50" i="46"/>
  <c r="A50" i="46"/>
  <c r="E49" i="46"/>
  <c r="D49" i="46"/>
  <c r="C49" i="46"/>
  <c r="B49" i="46"/>
  <c r="A49" i="46"/>
  <c r="I48" i="46"/>
  <c r="E48" i="46"/>
  <c r="D48" i="46"/>
  <c r="C48" i="46"/>
  <c r="B48" i="46"/>
  <c r="A48" i="46"/>
  <c r="I47" i="46"/>
  <c r="E47" i="46"/>
  <c r="D47" i="46"/>
  <c r="C47" i="46"/>
  <c r="B47" i="46"/>
  <c r="A47" i="46"/>
  <c r="I46" i="46"/>
  <c r="E46" i="46"/>
  <c r="D46" i="46"/>
  <c r="C46" i="46"/>
  <c r="B46" i="46"/>
  <c r="A46" i="46"/>
  <c r="I45" i="46"/>
  <c r="E45" i="46"/>
  <c r="D45" i="46"/>
  <c r="C45" i="46"/>
  <c r="B45" i="46"/>
  <c r="A45" i="46"/>
  <c r="I44" i="46"/>
  <c r="E44" i="46"/>
  <c r="D44" i="46"/>
  <c r="C44" i="46"/>
  <c r="B44" i="46"/>
  <c r="A44" i="46"/>
  <c r="I43" i="46"/>
  <c r="E43" i="46"/>
  <c r="D43" i="46"/>
  <c r="C43" i="46"/>
  <c r="B43" i="46"/>
  <c r="A43" i="46"/>
  <c r="I42" i="46"/>
  <c r="E42" i="46"/>
  <c r="D42" i="46"/>
  <c r="C42" i="46"/>
  <c r="B42" i="46"/>
  <c r="A42" i="46"/>
  <c r="I41" i="46"/>
  <c r="E41" i="46"/>
  <c r="D41" i="46"/>
  <c r="C41" i="46"/>
  <c r="B41" i="46"/>
  <c r="A41" i="46"/>
  <c r="I40" i="46"/>
  <c r="E40" i="46"/>
  <c r="D40" i="46"/>
  <c r="C40" i="46"/>
  <c r="B40" i="46"/>
  <c r="A40" i="46"/>
  <c r="I39" i="46"/>
  <c r="E39" i="46"/>
  <c r="D39" i="46"/>
  <c r="C39" i="46"/>
  <c r="B39" i="46"/>
  <c r="A39" i="46"/>
  <c r="I38" i="46"/>
  <c r="E38" i="46"/>
  <c r="D38" i="46"/>
  <c r="C38" i="46"/>
  <c r="B38" i="46"/>
  <c r="A38" i="46"/>
  <c r="I37" i="46"/>
  <c r="E37" i="46"/>
  <c r="D37" i="46"/>
  <c r="C37" i="46"/>
  <c r="B37" i="46"/>
  <c r="A37" i="46"/>
  <c r="I36" i="46"/>
  <c r="E36" i="46"/>
  <c r="D36" i="46"/>
  <c r="C36" i="46"/>
  <c r="B36" i="46"/>
  <c r="A36" i="46"/>
  <c r="I35" i="46"/>
  <c r="E35" i="46"/>
  <c r="D35" i="46"/>
  <c r="C35" i="46"/>
  <c r="B35" i="46"/>
  <c r="A35" i="46"/>
  <c r="E34" i="46"/>
  <c r="D34" i="46"/>
  <c r="C34" i="46"/>
  <c r="B34" i="46"/>
  <c r="A34" i="46"/>
  <c r="I33" i="46"/>
  <c r="E33" i="46"/>
  <c r="D33" i="46"/>
  <c r="C33" i="46"/>
  <c r="B33" i="46"/>
  <c r="A33" i="46"/>
  <c r="E32" i="46"/>
  <c r="D32" i="46"/>
  <c r="C32" i="46"/>
  <c r="B32" i="46"/>
  <c r="A32" i="46"/>
  <c r="E31" i="46"/>
  <c r="D31" i="46"/>
  <c r="C31" i="46"/>
  <c r="B31" i="46"/>
  <c r="A31" i="46"/>
  <c r="I30" i="46"/>
  <c r="E30" i="46"/>
  <c r="D30" i="46"/>
  <c r="C30" i="46"/>
  <c r="B30" i="46"/>
  <c r="A30" i="46"/>
  <c r="I29" i="46"/>
  <c r="E29" i="46"/>
  <c r="D29" i="46"/>
  <c r="C29" i="46"/>
  <c r="B29" i="46"/>
  <c r="A29" i="46"/>
  <c r="I28" i="46"/>
  <c r="E28" i="46"/>
  <c r="D28" i="46"/>
  <c r="C28" i="46"/>
  <c r="B28" i="46"/>
  <c r="A28" i="46"/>
  <c r="I27" i="46"/>
  <c r="E27" i="46"/>
  <c r="D27" i="46"/>
  <c r="C27" i="46"/>
  <c r="B27" i="46"/>
  <c r="A27" i="46"/>
  <c r="I26" i="46"/>
  <c r="E26" i="46"/>
  <c r="D26" i="46"/>
  <c r="C26" i="46"/>
  <c r="B26" i="46"/>
  <c r="A26" i="46"/>
  <c r="I25" i="46"/>
  <c r="E25" i="46"/>
  <c r="D25" i="46"/>
  <c r="C25" i="46"/>
  <c r="B25" i="46"/>
  <c r="A25" i="46"/>
  <c r="I24" i="46"/>
  <c r="E24" i="46"/>
  <c r="D24" i="46"/>
  <c r="C24" i="46"/>
  <c r="B24" i="46"/>
  <c r="A24" i="46"/>
  <c r="I23" i="46"/>
  <c r="E23" i="46"/>
  <c r="D23" i="46"/>
  <c r="C23" i="46"/>
  <c r="B23" i="46"/>
  <c r="A23" i="46"/>
  <c r="I22" i="46"/>
  <c r="E22" i="46"/>
  <c r="D22" i="46"/>
  <c r="C22" i="46"/>
  <c r="B22" i="46"/>
  <c r="A22" i="46"/>
  <c r="I21" i="46"/>
  <c r="E21" i="46"/>
  <c r="D21" i="46"/>
  <c r="C21" i="46"/>
  <c r="B21" i="46"/>
  <c r="A21" i="46"/>
  <c r="E20" i="46"/>
  <c r="D20" i="46"/>
  <c r="C20" i="46"/>
  <c r="B20" i="46"/>
  <c r="A20" i="46"/>
  <c r="I19" i="46"/>
  <c r="E19" i="46"/>
  <c r="D19" i="46"/>
  <c r="C19" i="46"/>
  <c r="B19" i="46"/>
  <c r="A19" i="46"/>
  <c r="E18" i="46"/>
  <c r="D18" i="46"/>
  <c r="C18" i="46"/>
  <c r="B18" i="46"/>
  <c r="A18" i="46"/>
  <c r="I17" i="46"/>
  <c r="E17" i="46"/>
  <c r="D17" i="46"/>
  <c r="C17" i="46"/>
  <c r="B17" i="46"/>
  <c r="A17" i="46"/>
  <c r="I16" i="46"/>
  <c r="E16" i="46"/>
  <c r="D16" i="46"/>
  <c r="C16" i="46"/>
  <c r="B16" i="46"/>
  <c r="A16" i="46"/>
  <c r="E15" i="46"/>
  <c r="D15" i="46"/>
  <c r="C15" i="46"/>
  <c r="B15" i="46"/>
  <c r="A15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A8" i="46"/>
  <c r="H5" i="46"/>
  <c r="E5" i="46"/>
  <c r="H4" i="46"/>
  <c r="E4" i="46"/>
  <c r="H3" i="46"/>
  <c r="E3" i="46"/>
  <c r="E2" i="46"/>
  <c r="V12" i="46" l="1"/>
  <c r="F28" i="63" s="1"/>
  <c r="V10" i="46"/>
  <c r="V13" i="46"/>
  <c r="V14" i="46"/>
  <c r="G28" i="63" s="1"/>
  <c r="V11" i="46"/>
  <c r="E28" i="63" s="1"/>
  <c r="I12" i="46"/>
  <c r="I10" i="46"/>
  <c r="I11" i="46"/>
  <c r="I13" i="46"/>
  <c r="I14" i="46"/>
  <c r="H28" i="63" l="1"/>
  <c r="U35" i="45"/>
  <c r="U341" i="62" s="1"/>
  <c r="T35" i="45"/>
  <c r="T341" i="62" s="1"/>
  <c r="S35" i="45"/>
  <c r="S341" i="62" s="1"/>
  <c r="R35" i="45"/>
  <c r="R341" i="62" s="1"/>
  <c r="Q35" i="45"/>
  <c r="Q341" i="62" s="1"/>
  <c r="P35" i="45"/>
  <c r="P341" i="62" s="1"/>
  <c r="O35" i="45"/>
  <c r="O341" i="62" s="1"/>
  <c r="N35" i="45"/>
  <c r="N341" i="62" s="1"/>
  <c r="M35" i="45"/>
  <c r="M341" i="62" s="1"/>
  <c r="L35" i="45"/>
  <c r="L341" i="62" s="1"/>
  <c r="K35" i="45"/>
  <c r="K341" i="62" s="1"/>
  <c r="J35" i="45"/>
  <c r="I35" i="45"/>
  <c r="E35" i="45"/>
  <c r="D35" i="45"/>
  <c r="C35" i="45"/>
  <c r="B35" i="45"/>
  <c r="U34" i="45"/>
  <c r="U340" i="62" s="1"/>
  <c r="T34" i="45"/>
  <c r="T340" i="62" s="1"/>
  <c r="S34" i="45"/>
  <c r="S340" i="62" s="1"/>
  <c r="R34" i="45"/>
  <c r="R340" i="62" s="1"/>
  <c r="Q34" i="45"/>
  <c r="Q340" i="62" s="1"/>
  <c r="P34" i="45"/>
  <c r="P340" i="62" s="1"/>
  <c r="O34" i="45"/>
  <c r="O340" i="62" s="1"/>
  <c r="N34" i="45"/>
  <c r="N340" i="62" s="1"/>
  <c r="M34" i="45"/>
  <c r="M340" i="62" s="1"/>
  <c r="L34" i="45"/>
  <c r="L340" i="62" s="1"/>
  <c r="K34" i="45"/>
  <c r="K340" i="62" s="1"/>
  <c r="J34" i="45"/>
  <c r="I34" i="45"/>
  <c r="E34" i="45"/>
  <c r="D34" i="45"/>
  <c r="C34" i="45"/>
  <c r="B34" i="45"/>
  <c r="U33" i="45"/>
  <c r="U339" i="62" s="1"/>
  <c r="T33" i="45"/>
  <c r="T339" i="62" s="1"/>
  <c r="S33" i="45"/>
  <c r="S339" i="62" s="1"/>
  <c r="R33" i="45"/>
  <c r="R339" i="62" s="1"/>
  <c r="Q33" i="45"/>
  <c r="Q339" i="62" s="1"/>
  <c r="P33" i="45"/>
  <c r="P339" i="62" s="1"/>
  <c r="O33" i="45"/>
  <c r="O339" i="62" s="1"/>
  <c r="N33" i="45"/>
  <c r="N339" i="62" s="1"/>
  <c r="M33" i="45"/>
  <c r="M339" i="62" s="1"/>
  <c r="L33" i="45"/>
  <c r="L339" i="62" s="1"/>
  <c r="K33" i="45"/>
  <c r="K339" i="62" s="1"/>
  <c r="J33" i="45"/>
  <c r="I33" i="45"/>
  <c r="E33" i="45"/>
  <c r="D33" i="45"/>
  <c r="C33" i="45"/>
  <c r="B33" i="45"/>
  <c r="U32" i="45"/>
  <c r="U337" i="62" s="1"/>
  <c r="T32" i="45"/>
  <c r="T337" i="62" s="1"/>
  <c r="S32" i="45"/>
  <c r="S337" i="62" s="1"/>
  <c r="R32" i="45"/>
  <c r="R337" i="62" s="1"/>
  <c r="Q32" i="45"/>
  <c r="Q337" i="62" s="1"/>
  <c r="P32" i="45"/>
  <c r="P337" i="62" s="1"/>
  <c r="O32" i="45"/>
  <c r="O337" i="62" s="1"/>
  <c r="N32" i="45"/>
  <c r="N337" i="62" s="1"/>
  <c r="M32" i="45"/>
  <c r="M337" i="62" s="1"/>
  <c r="L32" i="45"/>
  <c r="L337" i="62" s="1"/>
  <c r="K32" i="45"/>
  <c r="K337" i="62" s="1"/>
  <c r="J32" i="45"/>
  <c r="I32" i="45"/>
  <c r="E32" i="45"/>
  <c r="D32" i="45"/>
  <c r="C32" i="45"/>
  <c r="B32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E31" i="45"/>
  <c r="D31" i="45"/>
  <c r="C31" i="45"/>
  <c r="B31" i="45"/>
  <c r="U29" i="45"/>
  <c r="U335" i="62" s="1"/>
  <c r="T29" i="45"/>
  <c r="T335" i="62" s="1"/>
  <c r="S29" i="45"/>
  <c r="S335" i="62" s="1"/>
  <c r="R29" i="45"/>
  <c r="R335" i="62" s="1"/>
  <c r="Q29" i="45"/>
  <c r="Q335" i="62" s="1"/>
  <c r="P29" i="45"/>
  <c r="P335" i="62" s="1"/>
  <c r="O29" i="45"/>
  <c r="O335" i="62" s="1"/>
  <c r="N29" i="45"/>
  <c r="N335" i="62" s="1"/>
  <c r="M29" i="45"/>
  <c r="M335" i="62" s="1"/>
  <c r="L29" i="45"/>
  <c r="L335" i="62" s="1"/>
  <c r="K29" i="45"/>
  <c r="K335" i="62" s="1"/>
  <c r="J29" i="45"/>
  <c r="I29" i="45"/>
  <c r="I335" i="62" s="1"/>
  <c r="E29" i="45"/>
  <c r="D29" i="45"/>
  <c r="C29" i="45"/>
  <c r="B29" i="45"/>
  <c r="U28" i="45"/>
  <c r="U334" i="62" s="1"/>
  <c r="T28" i="45"/>
  <c r="T334" i="62" s="1"/>
  <c r="S28" i="45"/>
  <c r="S334" i="62" s="1"/>
  <c r="R28" i="45"/>
  <c r="R334" i="62" s="1"/>
  <c r="Q28" i="45"/>
  <c r="Q334" i="62" s="1"/>
  <c r="P28" i="45"/>
  <c r="P334" i="62" s="1"/>
  <c r="O28" i="45"/>
  <c r="O334" i="62" s="1"/>
  <c r="N28" i="45"/>
  <c r="N334" i="62" s="1"/>
  <c r="M28" i="45"/>
  <c r="M334" i="62" s="1"/>
  <c r="L28" i="45"/>
  <c r="L334" i="62" s="1"/>
  <c r="K28" i="45"/>
  <c r="K334" i="62" s="1"/>
  <c r="J28" i="45"/>
  <c r="I28" i="45"/>
  <c r="I334" i="62" s="1"/>
  <c r="E28" i="45"/>
  <c r="D28" i="45"/>
  <c r="C28" i="45"/>
  <c r="B28" i="45"/>
  <c r="U27" i="45"/>
  <c r="U333" i="62" s="1"/>
  <c r="T27" i="45"/>
  <c r="T333" i="62" s="1"/>
  <c r="S27" i="45"/>
  <c r="S333" i="62" s="1"/>
  <c r="R27" i="45"/>
  <c r="R333" i="62" s="1"/>
  <c r="Q27" i="45"/>
  <c r="Q333" i="62" s="1"/>
  <c r="P27" i="45"/>
  <c r="P333" i="62" s="1"/>
  <c r="O27" i="45"/>
  <c r="O333" i="62" s="1"/>
  <c r="N27" i="45"/>
  <c r="N333" i="62" s="1"/>
  <c r="M27" i="45"/>
  <c r="M333" i="62" s="1"/>
  <c r="L27" i="45"/>
  <c r="L333" i="62" s="1"/>
  <c r="K27" i="45"/>
  <c r="K333" i="62" s="1"/>
  <c r="J27" i="45"/>
  <c r="I27" i="45"/>
  <c r="I333" i="62" s="1"/>
  <c r="E27" i="45"/>
  <c r="D27" i="45"/>
  <c r="C27" i="45"/>
  <c r="B27" i="45"/>
  <c r="U26" i="45"/>
  <c r="U332" i="62" s="1"/>
  <c r="T26" i="45"/>
  <c r="T332" i="62" s="1"/>
  <c r="S26" i="45"/>
  <c r="S332" i="62" s="1"/>
  <c r="R26" i="45"/>
  <c r="R332" i="62" s="1"/>
  <c r="Q26" i="45"/>
  <c r="Q332" i="62" s="1"/>
  <c r="P26" i="45"/>
  <c r="P332" i="62" s="1"/>
  <c r="O26" i="45"/>
  <c r="O332" i="62" s="1"/>
  <c r="N26" i="45"/>
  <c r="N332" i="62" s="1"/>
  <c r="M26" i="45"/>
  <c r="M332" i="62" s="1"/>
  <c r="L26" i="45"/>
  <c r="L332" i="62" s="1"/>
  <c r="K26" i="45"/>
  <c r="K332" i="62" s="1"/>
  <c r="J26" i="45"/>
  <c r="I26" i="45"/>
  <c r="I332" i="62" s="1"/>
  <c r="E26" i="45"/>
  <c r="D26" i="45"/>
  <c r="C26" i="45"/>
  <c r="B26" i="45"/>
  <c r="U25" i="45"/>
  <c r="U331" i="62" s="1"/>
  <c r="T25" i="45"/>
  <c r="T331" i="62" s="1"/>
  <c r="S25" i="45"/>
  <c r="S331" i="62" s="1"/>
  <c r="R25" i="45"/>
  <c r="R331" i="62" s="1"/>
  <c r="Q25" i="45"/>
  <c r="Q331" i="62" s="1"/>
  <c r="P25" i="45"/>
  <c r="P331" i="62" s="1"/>
  <c r="O25" i="45"/>
  <c r="O331" i="62" s="1"/>
  <c r="N25" i="45"/>
  <c r="N331" i="62" s="1"/>
  <c r="M25" i="45"/>
  <c r="M331" i="62" s="1"/>
  <c r="L25" i="45"/>
  <c r="L331" i="62" s="1"/>
  <c r="K25" i="45"/>
  <c r="K331" i="62" s="1"/>
  <c r="J25" i="45"/>
  <c r="I25" i="45"/>
  <c r="I331" i="62" s="1"/>
  <c r="E25" i="45"/>
  <c r="D25" i="45"/>
  <c r="C25" i="45"/>
  <c r="B25" i="45"/>
  <c r="U24" i="45"/>
  <c r="U330" i="62" s="1"/>
  <c r="T24" i="45"/>
  <c r="T330" i="62" s="1"/>
  <c r="S24" i="45"/>
  <c r="S330" i="62" s="1"/>
  <c r="R24" i="45"/>
  <c r="R330" i="62" s="1"/>
  <c r="Q24" i="45"/>
  <c r="Q330" i="62" s="1"/>
  <c r="P24" i="45"/>
  <c r="P330" i="62" s="1"/>
  <c r="O24" i="45"/>
  <c r="O330" i="62" s="1"/>
  <c r="N24" i="45"/>
  <c r="N330" i="62" s="1"/>
  <c r="M24" i="45"/>
  <c r="M330" i="62" s="1"/>
  <c r="L24" i="45"/>
  <c r="L330" i="62" s="1"/>
  <c r="K24" i="45"/>
  <c r="K330" i="62" s="1"/>
  <c r="J24" i="45"/>
  <c r="I24" i="45"/>
  <c r="I330" i="62" s="1"/>
  <c r="E24" i="45"/>
  <c r="D24" i="45"/>
  <c r="C24" i="45"/>
  <c r="B24" i="45"/>
  <c r="U23" i="45"/>
  <c r="U329" i="62" s="1"/>
  <c r="T23" i="45"/>
  <c r="T329" i="62" s="1"/>
  <c r="S23" i="45"/>
  <c r="S329" i="62" s="1"/>
  <c r="R23" i="45"/>
  <c r="R329" i="62" s="1"/>
  <c r="Q23" i="45"/>
  <c r="Q329" i="62" s="1"/>
  <c r="P23" i="45"/>
  <c r="P329" i="62" s="1"/>
  <c r="O23" i="45"/>
  <c r="O329" i="62" s="1"/>
  <c r="N23" i="45"/>
  <c r="N329" i="62" s="1"/>
  <c r="M23" i="45"/>
  <c r="M329" i="62" s="1"/>
  <c r="L23" i="45"/>
  <c r="L329" i="62" s="1"/>
  <c r="K23" i="45"/>
  <c r="K329" i="62" s="1"/>
  <c r="J23" i="45"/>
  <c r="I23" i="45"/>
  <c r="I329" i="62" s="1"/>
  <c r="E23" i="45"/>
  <c r="D23" i="45"/>
  <c r="C23" i="45"/>
  <c r="B23" i="45"/>
  <c r="U22" i="45"/>
  <c r="U328" i="62" s="1"/>
  <c r="T22" i="45"/>
  <c r="T328" i="62" s="1"/>
  <c r="S22" i="45"/>
  <c r="S328" i="62" s="1"/>
  <c r="R22" i="45"/>
  <c r="R328" i="62" s="1"/>
  <c r="Q22" i="45"/>
  <c r="Q328" i="62" s="1"/>
  <c r="P22" i="45"/>
  <c r="P328" i="62" s="1"/>
  <c r="O22" i="45"/>
  <c r="O328" i="62" s="1"/>
  <c r="N22" i="45"/>
  <c r="N328" i="62" s="1"/>
  <c r="M22" i="45"/>
  <c r="M328" i="62" s="1"/>
  <c r="L22" i="45"/>
  <c r="L328" i="62" s="1"/>
  <c r="K22" i="45"/>
  <c r="K328" i="62" s="1"/>
  <c r="J22" i="45"/>
  <c r="I22" i="45"/>
  <c r="I328" i="62" s="1"/>
  <c r="E22" i="45"/>
  <c r="D22" i="45"/>
  <c r="C22" i="45"/>
  <c r="B22" i="45"/>
  <c r="U21" i="45"/>
  <c r="U327" i="62" s="1"/>
  <c r="T21" i="45"/>
  <c r="T327" i="62" s="1"/>
  <c r="S21" i="45"/>
  <c r="S327" i="62" s="1"/>
  <c r="R21" i="45"/>
  <c r="R327" i="62" s="1"/>
  <c r="Q21" i="45"/>
  <c r="Q327" i="62" s="1"/>
  <c r="P21" i="45"/>
  <c r="P327" i="62" s="1"/>
  <c r="O21" i="45"/>
  <c r="O327" i="62" s="1"/>
  <c r="N21" i="45"/>
  <c r="N327" i="62" s="1"/>
  <c r="M21" i="45"/>
  <c r="M327" i="62" s="1"/>
  <c r="L21" i="45"/>
  <c r="L327" i="62" s="1"/>
  <c r="K21" i="45"/>
  <c r="K327" i="62" s="1"/>
  <c r="J21" i="45"/>
  <c r="I21" i="45"/>
  <c r="I327" i="62" s="1"/>
  <c r="E21" i="45"/>
  <c r="D21" i="45"/>
  <c r="C21" i="45"/>
  <c r="B21" i="45"/>
  <c r="U20" i="45"/>
  <c r="U326" i="62" s="1"/>
  <c r="T20" i="45"/>
  <c r="T326" i="62" s="1"/>
  <c r="S20" i="45"/>
  <c r="S326" i="62" s="1"/>
  <c r="R20" i="45"/>
  <c r="R326" i="62" s="1"/>
  <c r="Q20" i="45"/>
  <c r="Q326" i="62" s="1"/>
  <c r="P20" i="45"/>
  <c r="P326" i="62" s="1"/>
  <c r="O20" i="45"/>
  <c r="O326" i="62" s="1"/>
  <c r="N20" i="45"/>
  <c r="N326" i="62" s="1"/>
  <c r="M20" i="45"/>
  <c r="M326" i="62" s="1"/>
  <c r="L20" i="45"/>
  <c r="L326" i="62" s="1"/>
  <c r="K20" i="45"/>
  <c r="K326" i="62" s="1"/>
  <c r="J20" i="45"/>
  <c r="I20" i="45"/>
  <c r="I326" i="62" s="1"/>
  <c r="E20" i="45"/>
  <c r="D20" i="45"/>
  <c r="C20" i="45"/>
  <c r="B20" i="45"/>
  <c r="U19" i="45"/>
  <c r="U325" i="62" s="1"/>
  <c r="T19" i="45"/>
  <c r="T325" i="62" s="1"/>
  <c r="S19" i="45"/>
  <c r="S325" i="62" s="1"/>
  <c r="R19" i="45"/>
  <c r="R325" i="62" s="1"/>
  <c r="Q19" i="45"/>
  <c r="Q325" i="62" s="1"/>
  <c r="P19" i="45"/>
  <c r="P325" i="62" s="1"/>
  <c r="O19" i="45"/>
  <c r="O325" i="62" s="1"/>
  <c r="N19" i="45"/>
  <c r="N325" i="62" s="1"/>
  <c r="M19" i="45"/>
  <c r="M325" i="62" s="1"/>
  <c r="L19" i="45"/>
  <c r="L325" i="62" s="1"/>
  <c r="K19" i="45"/>
  <c r="K325" i="62" s="1"/>
  <c r="J19" i="45"/>
  <c r="I19" i="45"/>
  <c r="I325" i="62" s="1"/>
  <c r="E19" i="45"/>
  <c r="D19" i="45"/>
  <c r="C19" i="45"/>
  <c r="B19" i="45"/>
  <c r="U18" i="45"/>
  <c r="U324" i="62" s="1"/>
  <c r="T18" i="45"/>
  <c r="T324" i="62" s="1"/>
  <c r="S18" i="45"/>
  <c r="S324" i="62" s="1"/>
  <c r="R18" i="45"/>
  <c r="R324" i="62" s="1"/>
  <c r="Q18" i="45"/>
  <c r="Q324" i="62" s="1"/>
  <c r="P18" i="45"/>
  <c r="P324" i="62" s="1"/>
  <c r="O18" i="45"/>
  <c r="O324" i="62" s="1"/>
  <c r="N18" i="45"/>
  <c r="N324" i="62" s="1"/>
  <c r="M18" i="45"/>
  <c r="M324" i="62" s="1"/>
  <c r="L18" i="45"/>
  <c r="L324" i="62" s="1"/>
  <c r="K18" i="45"/>
  <c r="K324" i="62" s="1"/>
  <c r="J18" i="45"/>
  <c r="I18" i="45"/>
  <c r="I324" i="62" s="1"/>
  <c r="D18" i="45"/>
  <c r="C18" i="45"/>
  <c r="B18" i="45"/>
  <c r="U17" i="45"/>
  <c r="U323" i="62" s="1"/>
  <c r="T17" i="45"/>
  <c r="T323" i="62" s="1"/>
  <c r="S17" i="45"/>
  <c r="S323" i="62" s="1"/>
  <c r="R17" i="45"/>
  <c r="R323" i="62" s="1"/>
  <c r="Q17" i="45"/>
  <c r="Q323" i="62" s="1"/>
  <c r="P17" i="45"/>
  <c r="P323" i="62" s="1"/>
  <c r="O17" i="45"/>
  <c r="O323" i="62" s="1"/>
  <c r="N17" i="45"/>
  <c r="N323" i="62" s="1"/>
  <c r="M17" i="45"/>
  <c r="M323" i="62" s="1"/>
  <c r="L17" i="45"/>
  <c r="L323" i="62" s="1"/>
  <c r="K17" i="45"/>
  <c r="K323" i="62" s="1"/>
  <c r="J17" i="45"/>
  <c r="I17" i="45"/>
  <c r="I323" i="62" s="1"/>
  <c r="E17" i="45"/>
  <c r="D17" i="45"/>
  <c r="C17" i="45"/>
  <c r="B17" i="45"/>
  <c r="U16" i="45"/>
  <c r="U322" i="62" s="1"/>
  <c r="T16" i="45"/>
  <c r="T322" i="62" s="1"/>
  <c r="S16" i="45"/>
  <c r="S322" i="62" s="1"/>
  <c r="R16" i="45"/>
  <c r="R322" i="62" s="1"/>
  <c r="Q16" i="45"/>
  <c r="Q322" i="62" s="1"/>
  <c r="P16" i="45"/>
  <c r="O16" i="45"/>
  <c r="N16" i="45"/>
  <c r="N322" i="62" s="1"/>
  <c r="M16" i="45"/>
  <c r="M322" i="62" s="1"/>
  <c r="L16" i="45"/>
  <c r="L322" i="62" s="1"/>
  <c r="K16" i="45"/>
  <c r="K322" i="62" s="1"/>
  <c r="J16" i="45"/>
  <c r="I16" i="45"/>
  <c r="I322" i="62" s="1"/>
  <c r="E16" i="45"/>
  <c r="D16" i="45"/>
  <c r="C16" i="45"/>
  <c r="B16" i="45"/>
  <c r="A16" i="45"/>
  <c r="A19" i="45" s="1"/>
  <c r="A20" i="45" s="1"/>
  <c r="A21" i="45" s="1"/>
  <c r="A22" i="45" s="1"/>
  <c r="A24" i="45" s="1"/>
  <c r="A25" i="45" s="1"/>
  <c r="A26" i="45" s="1"/>
  <c r="A27" i="45" s="1"/>
  <c r="A29" i="45" s="1"/>
  <c r="A32" i="45" s="1"/>
  <c r="A33" i="45" s="1"/>
  <c r="A35" i="45" s="1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E15" i="45"/>
  <c r="D15" i="45"/>
  <c r="C15" i="45"/>
  <c r="B15" i="45"/>
  <c r="A8" i="45"/>
  <c r="H5" i="45"/>
  <c r="E18" i="45" s="1"/>
  <c r="E5" i="45"/>
  <c r="H4" i="45"/>
  <c r="E4" i="45"/>
  <c r="H3" i="45"/>
  <c r="E3" i="45"/>
  <c r="H2" i="45"/>
  <c r="E2" i="45"/>
  <c r="I11" i="45" l="1"/>
  <c r="J11" i="45"/>
  <c r="N321" i="62"/>
  <c r="N11" i="45"/>
  <c r="Q321" i="62"/>
  <c r="Q11" i="45"/>
  <c r="R321" i="62"/>
  <c r="R11" i="45"/>
  <c r="K321" i="62"/>
  <c r="K11" i="45"/>
  <c r="S321" i="62"/>
  <c r="S11" i="45"/>
  <c r="L321" i="62"/>
  <c r="L11" i="45"/>
  <c r="T321" i="62"/>
  <c r="T11" i="45"/>
  <c r="M321" i="62"/>
  <c r="M11" i="45"/>
  <c r="U321" i="62"/>
  <c r="U11" i="45"/>
  <c r="O321" i="62"/>
  <c r="O11" i="45"/>
  <c r="P321" i="62"/>
  <c r="P11" i="45"/>
  <c r="I321" i="62"/>
  <c r="V22" i="45"/>
  <c r="J328" i="62"/>
  <c r="V328" i="62" s="1"/>
  <c r="V31" i="45"/>
  <c r="J12" i="45"/>
  <c r="J336" i="62"/>
  <c r="R12" i="45"/>
  <c r="R336" i="62"/>
  <c r="V16" i="45"/>
  <c r="J322" i="62"/>
  <c r="V23" i="45"/>
  <c r="J329" i="62"/>
  <c r="V329" i="62" s="1"/>
  <c r="K12" i="45"/>
  <c r="K336" i="62"/>
  <c r="S12" i="45"/>
  <c r="S336" i="62"/>
  <c r="V32" i="45"/>
  <c r="J337" i="62"/>
  <c r="V17" i="45"/>
  <c r="J323" i="62"/>
  <c r="V323" i="62" s="1"/>
  <c r="J324" i="62"/>
  <c r="V324" i="62" s="1"/>
  <c r="V18" i="45"/>
  <c r="V24" i="45"/>
  <c r="J330" i="62"/>
  <c r="V330" i="62" s="1"/>
  <c r="L12" i="45"/>
  <c r="L336" i="62"/>
  <c r="T336" i="62"/>
  <c r="T12" i="45"/>
  <c r="V33" i="45"/>
  <c r="J339" i="62"/>
  <c r="V25" i="45"/>
  <c r="J331" i="62"/>
  <c r="V331" i="62" s="1"/>
  <c r="M12" i="45"/>
  <c r="M336" i="62"/>
  <c r="U12" i="45"/>
  <c r="U336" i="62"/>
  <c r="V34" i="45"/>
  <c r="J340" i="62"/>
  <c r="V19" i="45"/>
  <c r="J325" i="62"/>
  <c r="V325" i="62" s="1"/>
  <c r="V26" i="45"/>
  <c r="J332" i="62"/>
  <c r="V332" i="62" s="1"/>
  <c r="N12" i="45"/>
  <c r="N336" i="62"/>
  <c r="V35" i="45"/>
  <c r="J341" i="62"/>
  <c r="V27" i="45"/>
  <c r="J333" i="62"/>
  <c r="V333" i="62" s="1"/>
  <c r="O12" i="45"/>
  <c r="O336" i="62"/>
  <c r="O322" i="62"/>
  <c r="J326" i="62"/>
  <c r="V326" i="62" s="1"/>
  <c r="V20" i="45"/>
  <c r="J334" i="62"/>
  <c r="V334" i="62" s="1"/>
  <c r="V28" i="45"/>
  <c r="P12" i="45"/>
  <c r="P336" i="62"/>
  <c r="J321" i="62"/>
  <c r="V15" i="45"/>
  <c r="P322" i="62"/>
  <c r="V21" i="45"/>
  <c r="J327" i="62"/>
  <c r="V327" i="62" s="1"/>
  <c r="V29" i="45"/>
  <c r="J335" i="62"/>
  <c r="V335" i="62" s="1"/>
  <c r="I12" i="45"/>
  <c r="I336" i="62"/>
  <c r="Q12" i="45"/>
  <c r="Q336" i="62"/>
  <c r="V341" i="62" l="1"/>
  <c r="I341" i="62"/>
  <c r="V340" i="62"/>
  <c r="I340" i="62"/>
  <c r="V339" i="62"/>
  <c r="I339" i="62"/>
  <c r="V337" i="62"/>
  <c r="I337" i="62"/>
  <c r="V336" i="62"/>
  <c r="M10" i="45"/>
  <c r="Q10" i="45"/>
  <c r="L10" i="45"/>
  <c r="V322" i="62"/>
  <c r="V321" i="62"/>
  <c r="K10" i="45"/>
  <c r="V11" i="45"/>
  <c r="T10" i="45"/>
  <c r="R10" i="45"/>
  <c r="J10" i="45"/>
  <c r="U10" i="45"/>
  <c r="N10" i="45"/>
  <c r="S10" i="45"/>
  <c r="V12" i="45"/>
  <c r="F26" i="63" s="1"/>
  <c r="O10" i="45"/>
  <c r="P10" i="45"/>
  <c r="I10" i="45"/>
  <c r="U18" i="44"/>
  <c r="U64" i="62" s="1"/>
  <c r="T18" i="44"/>
  <c r="S18" i="44"/>
  <c r="R18" i="44"/>
  <c r="R64" i="62" s="1"/>
  <c r="Q18" i="44"/>
  <c r="Q64" i="62" s="1"/>
  <c r="P18" i="44"/>
  <c r="O18" i="44"/>
  <c r="O64" i="62" s="1"/>
  <c r="N18" i="44"/>
  <c r="N64" i="62" s="1"/>
  <c r="M18" i="44"/>
  <c r="L18" i="44"/>
  <c r="K18" i="44"/>
  <c r="J18" i="44"/>
  <c r="E18" i="44"/>
  <c r="D18" i="44"/>
  <c r="C18" i="44"/>
  <c r="B18" i="44"/>
  <c r="A18" i="44"/>
  <c r="V17" i="44"/>
  <c r="E17" i="44"/>
  <c r="D17" i="44"/>
  <c r="C17" i="44"/>
  <c r="B17" i="44"/>
  <c r="A17" i="44"/>
  <c r="V16" i="44"/>
  <c r="I16" i="44"/>
  <c r="I62" i="62" s="1"/>
  <c r="E16" i="44"/>
  <c r="D16" i="44"/>
  <c r="C16" i="44"/>
  <c r="B16" i="44"/>
  <c r="A16" i="44"/>
  <c r="U15" i="44"/>
  <c r="U11" i="44" s="1"/>
  <c r="T15" i="44"/>
  <c r="T11" i="44" s="1"/>
  <c r="S15" i="44"/>
  <c r="S11" i="44" s="1"/>
  <c r="R15" i="44"/>
  <c r="Q15" i="44"/>
  <c r="Q11" i="44" s="1"/>
  <c r="P15" i="44"/>
  <c r="O15" i="44"/>
  <c r="O11" i="44" s="1"/>
  <c r="N15" i="44"/>
  <c r="N11" i="44" s="1"/>
  <c r="M15" i="44"/>
  <c r="M11" i="44" s="1"/>
  <c r="L15" i="44"/>
  <c r="K15" i="44"/>
  <c r="K11" i="44" s="1"/>
  <c r="J15" i="44"/>
  <c r="I15" i="44"/>
  <c r="I61" i="62" s="1"/>
  <c r="E15" i="44"/>
  <c r="D15" i="44"/>
  <c r="C15" i="44"/>
  <c r="B15" i="44"/>
  <c r="A15" i="44"/>
  <c r="U12" i="44"/>
  <c r="I12" i="44"/>
  <c r="L11" i="44"/>
  <c r="A8" i="44"/>
  <c r="H5" i="44"/>
  <c r="E5" i="44"/>
  <c r="H4" i="44"/>
  <c r="E4" i="44"/>
  <c r="H3" i="44"/>
  <c r="E3" i="44"/>
  <c r="H2" i="44"/>
  <c r="E2" i="44"/>
  <c r="Q12" i="44" l="1"/>
  <c r="N12" i="44"/>
  <c r="M12" i="44"/>
  <c r="O12" i="44"/>
  <c r="P12" i="44"/>
  <c r="L61" i="62"/>
  <c r="L10" i="44"/>
  <c r="T10" i="44"/>
  <c r="M10" i="44"/>
  <c r="U61" i="62"/>
  <c r="U10" i="44"/>
  <c r="N61" i="62"/>
  <c r="N10" i="44"/>
  <c r="O61" i="62"/>
  <c r="O10" i="44"/>
  <c r="P10" i="44"/>
  <c r="J12" i="44"/>
  <c r="K12" i="44"/>
  <c r="K64" i="62"/>
  <c r="S12" i="44"/>
  <c r="S64" i="62"/>
  <c r="J11" i="44"/>
  <c r="R11" i="44"/>
  <c r="R61" i="62"/>
  <c r="R10" i="44"/>
  <c r="L12" i="44"/>
  <c r="L64" i="62"/>
  <c r="T12" i="44"/>
  <c r="Q61" i="62"/>
  <c r="Q10" i="44"/>
  <c r="I10" i="44"/>
  <c r="K61" i="62"/>
  <c r="K10" i="44"/>
  <c r="S61" i="62"/>
  <c r="S10" i="44"/>
  <c r="V10" i="45"/>
  <c r="E26" i="63"/>
  <c r="R12" i="44"/>
  <c r="I11" i="44"/>
  <c r="P11" i="44"/>
  <c r="J10" i="44"/>
  <c r="V18" i="44"/>
  <c r="V15" i="44"/>
  <c r="I64" i="62" l="1"/>
  <c r="V61" i="62"/>
  <c r="V64" i="62"/>
  <c r="V11" i="44"/>
  <c r="E15" i="63" s="1"/>
  <c r="V12" i="44"/>
  <c r="F15" i="63" s="1"/>
  <c r="H15" i="63" s="1"/>
  <c r="V10" i="44"/>
  <c r="H26" i="63"/>
  <c r="V20" i="43"/>
  <c r="V19" i="43"/>
  <c r="V18" i="43"/>
  <c r="U361" i="62"/>
  <c r="T17" i="43"/>
  <c r="T361" i="62" s="1"/>
  <c r="S17" i="43"/>
  <c r="S361" i="62" s="1"/>
  <c r="R17" i="43"/>
  <c r="R361" i="62" s="1"/>
  <c r="Q17" i="43"/>
  <c r="Q361" i="62" s="1"/>
  <c r="P17" i="43"/>
  <c r="P361" i="62" s="1"/>
  <c r="O17" i="43"/>
  <c r="O361" i="62" s="1"/>
  <c r="L17" i="43"/>
  <c r="L361" i="62" s="1"/>
  <c r="K17" i="43"/>
  <c r="K361" i="62" s="1"/>
  <c r="J17" i="43"/>
  <c r="J361" i="62" s="1"/>
  <c r="U16" i="43"/>
  <c r="U360" i="62" s="1"/>
  <c r="T16" i="43"/>
  <c r="T360" i="62" s="1"/>
  <c r="S16" i="43"/>
  <c r="R16" i="43"/>
  <c r="Q16" i="43"/>
  <c r="Q360" i="62" s="1"/>
  <c r="P16" i="43"/>
  <c r="P360" i="62" s="1"/>
  <c r="O16" i="43"/>
  <c r="O360" i="62" s="1"/>
  <c r="N16" i="43"/>
  <c r="N360" i="62" s="1"/>
  <c r="K16" i="43"/>
  <c r="K360" i="62" s="1"/>
  <c r="J16" i="43"/>
  <c r="J360" i="62" s="1"/>
  <c r="U359" i="62"/>
  <c r="T15" i="43"/>
  <c r="S15" i="43"/>
  <c r="S359" i="62" s="1"/>
  <c r="R15" i="43"/>
  <c r="R359" i="62" s="1"/>
  <c r="P15" i="43"/>
  <c r="P359" i="62" s="1"/>
  <c r="O15" i="43"/>
  <c r="O359" i="62" s="1"/>
  <c r="L15" i="43"/>
  <c r="K15" i="43"/>
  <c r="K359" i="62" s="1"/>
  <c r="J15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N11" i="43"/>
  <c r="M11" i="43"/>
  <c r="M10" i="43"/>
  <c r="I10" i="43"/>
  <c r="A8" i="43"/>
  <c r="E5" i="43"/>
  <c r="E4" i="43"/>
  <c r="E3" i="43"/>
  <c r="E2" i="43"/>
  <c r="V361" i="62" l="1"/>
  <c r="N10" i="43"/>
  <c r="Q10" i="43"/>
  <c r="Q11" i="43"/>
  <c r="L10" i="43"/>
  <c r="L359" i="62"/>
  <c r="T10" i="43"/>
  <c r="T359" i="62"/>
  <c r="R10" i="43"/>
  <c r="R360" i="62"/>
  <c r="S10" i="43"/>
  <c r="J11" i="43"/>
  <c r="J359" i="62"/>
  <c r="S11" i="43"/>
  <c r="S360" i="62"/>
  <c r="R11" i="43"/>
  <c r="J10" i="43"/>
  <c r="L11" i="43"/>
  <c r="U11" i="43"/>
  <c r="O11" i="43"/>
  <c r="V17" i="43"/>
  <c r="V15" i="43"/>
  <c r="U10" i="43"/>
  <c r="K10" i="43"/>
  <c r="T11" i="43"/>
  <c r="V16" i="43"/>
  <c r="P10" i="43"/>
  <c r="P11" i="43"/>
  <c r="V12" i="43"/>
  <c r="F29" i="63" s="1"/>
  <c r="O10" i="43"/>
  <c r="K11" i="43"/>
  <c r="V360" i="62" l="1"/>
  <c r="V359" i="62"/>
  <c r="V11" i="43"/>
  <c r="E29" i="63" s="1"/>
  <c r="H29" i="63" s="1"/>
  <c r="V10" i="43"/>
  <c r="F19" i="63" l="1"/>
  <c r="E19" i="63" l="1"/>
  <c r="H19" i="63" s="1"/>
  <c r="U57" i="62" l="1"/>
  <c r="T57" i="62"/>
  <c r="S57" i="62"/>
  <c r="Q57" i="62"/>
  <c r="O57" i="62"/>
  <c r="N57" i="62"/>
  <c r="M57" i="62"/>
  <c r="L57" i="62"/>
  <c r="K57" i="62"/>
  <c r="J57" i="62"/>
  <c r="I18" i="41"/>
  <c r="E18" i="41"/>
  <c r="D18" i="41"/>
  <c r="C18" i="41"/>
  <c r="B18" i="41"/>
  <c r="A18" i="41"/>
  <c r="U17" i="41"/>
  <c r="U56" i="62" s="1"/>
  <c r="T17" i="41"/>
  <c r="S17" i="41"/>
  <c r="S56" i="62" s="1"/>
  <c r="R17" i="41"/>
  <c r="Q17" i="41"/>
  <c r="Q56" i="62" s="1"/>
  <c r="P17" i="41"/>
  <c r="P56" i="62" s="1"/>
  <c r="O17" i="41"/>
  <c r="O56" i="62" s="1"/>
  <c r="N56" i="62"/>
  <c r="M17" i="41"/>
  <c r="L17" i="41"/>
  <c r="L56" i="62" s="1"/>
  <c r="K17" i="41"/>
  <c r="K56" i="62" s="1"/>
  <c r="J17" i="41"/>
  <c r="I17" i="41"/>
  <c r="I56" i="62" s="1"/>
  <c r="E17" i="41"/>
  <c r="D17" i="41"/>
  <c r="C17" i="41"/>
  <c r="B17" i="41"/>
  <c r="A17" i="41"/>
  <c r="U16" i="41"/>
  <c r="U55" i="62" s="1"/>
  <c r="T16" i="41"/>
  <c r="S16" i="41"/>
  <c r="S55" i="62" s="1"/>
  <c r="R16" i="41"/>
  <c r="Q16" i="41"/>
  <c r="Q55" i="62" s="1"/>
  <c r="P16" i="41"/>
  <c r="O16" i="41"/>
  <c r="O55" i="62" s="1"/>
  <c r="N55" i="62"/>
  <c r="M16" i="41"/>
  <c r="L16" i="41"/>
  <c r="L55" i="62" s="1"/>
  <c r="K16" i="41"/>
  <c r="K55" i="62" s="1"/>
  <c r="J16" i="41"/>
  <c r="I16" i="41"/>
  <c r="I55" i="62" s="1"/>
  <c r="E16" i="41"/>
  <c r="D16" i="41"/>
  <c r="C16" i="41"/>
  <c r="B16" i="41"/>
  <c r="A16" i="41"/>
  <c r="U15" i="41"/>
  <c r="U54" i="62" s="1"/>
  <c r="T15" i="41"/>
  <c r="S15" i="41"/>
  <c r="R15" i="41"/>
  <c r="Q15" i="41"/>
  <c r="Q54" i="62" s="1"/>
  <c r="P15" i="41"/>
  <c r="P54" i="62" s="1"/>
  <c r="O15" i="41"/>
  <c r="O54" i="62" s="1"/>
  <c r="N54" i="62"/>
  <c r="M15" i="41"/>
  <c r="L15" i="41"/>
  <c r="L54" i="62" s="1"/>
  <c r="K15" i="41"/>
  <c r="J15" i="41"/>
  <c r="I15" i="41"/>
  <c r="I54" i="62" s="1"/>
  <c r="E15" i="41"/>
  <c r="D15" i="41"/>
  <c r="C15" i="41"/>
  <c r="B15" i="41"/>
  <c r="A15" i="41"/>
  <c r="V14" i="41"/>
  <c r="U14" i="41"/>
  <c r="T14" i="41"/>
  <c r="R14" i="41"/>
  <c r="Q14" i="41"/>
  <c r="P14" i="41"/>
  <c r="O14" i="41"/>
  <c r="N14" i="41"/>
  <c r="M14" i="41"/>
  <c r="L14" i="41"/>
  <c r="K14" i="41"/>
  <c r="J14" i="41"/>
  <c r="I14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U12" i="41"/>
  <c r="T12" i="41"/>
  <c r="S12" i="41"/>
  <c r="N12" i="41"/>
  <c r="M12" i="41"/>
  <c r="L12" i="41"/>
  <c r="K12" i="41"/>
  <c r="J12" i="41"/>
  <c r="A8" i="41"/>
  <c r="H5" i="41"/>
  <c r="E5" i="41"/>
  <c r="H4" i="41"/>
  <c r="E4" i="41"/>
  <c r="H3" i="41"/>
  <c r="E3" i="41"/>
  <c r="H2" i="41"/>
  <c r="E2" i="41"/>
  <c r="V57" i="62" l="1"/>
  <c r="I57" i="62"/>
  <c r="V55" i="62"/>
  <c r="V56" i="62"/>
  <c r="S10" i="41"/>
  <c r="L11" i="41"/>
  <c r="Q12" i="41"/>
  <c r="I12" i="41"/>
  <c r="R12" i="41"/>
  <c r="K10" i="41"/>
  <c r="O12" i="41"/>
  <c r="O10" i="41"/>
  <c r="I10" i="41"/>
  <c r="Q10" i="41"/>
  <c r="M11" i="41"/>
  <c r="U11" i="41"/>
  <c r="K11" i="41"/>
  <c r="K54" i="62"/>
  <c r="S11" i="41"/>
  <c r="S54" i="62"/>
  <c r="V16" i="41"/>
  <c r="S14" i="41" s="1"/>
  <c r="M10" i="41"/>
  <c r="U10" i="41"/>
  <c r="V17" i="41"/>
  <c r="N11" i="41"/>
  <c r="P10" i="41"/>
  <c r="N10" i="41"/>
  <c r="T10" i="41"/>
  <c r="T11" i="41"/>
  <c r="J10" i="41"/>
  <c r="P12" i="41"/>
  <c r="V15" i="41"/>
  <c r="R11" i="41"/>
  <c r="R10" i="41"/>
  <c r="V18" i="41"/>
  <c r="L10" i="41"/>
  <c r="P11" i="41"/>
  <c r="O11" i="41"/>
  <c r="I11" i="41"/>
  <c r="J11" i="41"/>
  <c r="Q11" i="41"/>
  <c r="V54" i="62" l="1"/>
  <c r="V12" i="41"/>
  <c r="F11" i="63" s="1"/>
  <c r="V10" i="41"/>
  <c r="V11" i="41"/>
  <c r="E11" i="63" s="1"/>
  <c r="H11" i="63" l="1"/>
  <c r="U380" i="62"/>
  <c r="T27" i="38"/>
  <c r="T380" i="62" s="1"/>
  <c r="S27" i="38"/>
  <c r="S380" i="62" s="1"/>
  <c r="R27" i="38"/>
  <c r="R380" i="62" s="1"/>
  <c r="Q27" i="38"/>
  <c r="Q380" i="62" s="1"/>
  <c r="P27" i="38"/>
  <c r="O27" i="38"/>
  <c r="O380" i="62" s="1"/>
  <c r="N27" i="38"/>
  <c r="N380" i="62" s="1"/>
  <c r="M27" i="38"/>
  <c r="L27" i="38"/>
  <c r="L380" i="62" s="1"/>
  <c r="K27" i="38"/>
  <c r="K380" i="62" s="1"/>
  <c r="J27" i="38"/>
  <c r="J380" i="62" s="1"/>
  <c r="I27" i="38"/>
  <c r="E27" i="38"/>
  <c r="D27" i="38"/>
  <c r="C27" i="38"/>
  <c r="B27" i="38"/>
  <c r="A27" i="38"/>
  <c r="U379" i="62"/>
  <c r="U16" i="62" s="1"/>
  <c r="T26" i="38"/>
  <c r="T379" i="62" s="1"/>
  <c r="T16" i="62" s="1"/>
  <c r="S26" i="38"/>
  <c r="R26" i="38"/>
  <c r="Q26" i="38"/>
  <c r="Q379" i="62" s="1"/>
  <c r="Q16" i="62" s="1"/>
  <c r="P26" i="38"/>
  <c r="P379" i="62" s="1"/>
  <c r="P16" i="62" s="1"/>
  <c r="O26" i="38"/>
  <c r="O379" i="62" s="1"/>
  <c r="O16" i="62" s="1"/>
  <c r="N26" i="38"/>
  <c r="N379" i="62" s="1"/>
  <c r="N16" i="62" s="1"/>
  <c r="M26" i="38"/>
  <c r="M379" i="62" s="1"/>
  <c r="L26" i="38"/>
  <c r="L379" i="62" s="1"/>
  <c r="L16" i="62" s="1"/>
  <c r="K26" i="38"/>
  <c r="J26" i="38"/>
  <c r="I26" i="38"/>
  <c r="E26" i="38"/>
  <c r="D26" i="38"/>
  <c r="C26" i="38"/>
  <c r="B26" i="38"/>
  <c r="A26" i="38"/>
  <c r="U25" i="38"/>
  <c r="U378" i="62" s="1"/>
  <c r="T25" i="38"/>
  <c r="T378" i="62" s="1"/>
  <c r="S25" i="38"/>
  <c r="S378" i="62" s="1"/>
  <c r="R25" i="38"/>
  <c r="R378" i="62" s="1"/>
  <c r="Q25" i="38"/>
  <c r="Q378" i="62" s="1"/>
  <c r="P25" i="38"/>
  <c r="P378" i="62" s="1"/>
  <c r="O25" i="38"/>
  <c r="O378" i="62" s="1"/>
  <c r="N25" i="38"/>
  <c r="N378" i="62" s="1"/>
  <c r="M25" i="38"/>
  <c r="M378" i="62" s="1"/>
  <c r="L378" i="62"/>
  <c r="K25" i="38"/>
  <c r="K378" i="62" s="1"/>
  <c r="J25" i="38"/>
  <c r="J378" i="62" s="1"/>
  <c r="I25" i="38"/>
  <c r="I378" i="62" s="1"/>
  <c r="E25" i="38"/>
  <c r="D25" i="38"/>
  <c r="C25" i="38"/>
  <c r="B25" i="38"/>
  <c r="A25" i="38"/>
  <c r="U24" i="38"/>
  <c r="U377" i="62" s="1"/>
  <c r="T24" i="38"/>
  <c r="T377" i="62" s="1"/>
  <c r="S24" i="38"/>
  <c r="S377" i="62" s="1"/>
  <c r="R24" i="38"/>
  <c r="R377" i="62" s="1"/>
  <c r="Q377" i="62"/>
  <c r="P24" i="38"/>
  <c r="P377" i="62" s="1"/>
  <c r="O24" i="38"/>
  <c r="O377" i="62" s="1"/>
  <c r="N24" i="38"/>
  <c r="N377" i="62" s="1"/>
  <c r="M24" i="38"/>
  <c r="M377" i="62" s="1"/>
  <c r="L24" i="38"/>
  <c r="L377" i="62" s="1"/>
  <c r="K24" i="38"/>
  <c r="K377" i="62" s="1"/>
  <c r="J24" i="38"/>
  <c r="J377" i="62" s="1"/>
  <c r="I24" i="38"/>
  <c r="I377" i="62" s="1"/>
  <c r="E24" i="38"/>
  <c r="D24" i="38"/>
  <c r="C24" i="38"/>
  <c r="B24" i="38"/>
  <c r="A24" i="38"/>
  <c r="U23" i="38"/>
  <c r="U376" i="62" s="1"/>
  <c r="T23" i="38"/>
  <c r="T376" i="62" s="1"/>
  <c r="S23" i="38"/>
  <c r="S376" i="62" s="1"/>
  <c r="R23" i="38"/>
  <c r="R376" i="62" s="1"/>
  <c r="Q376" i="62"/>
  <c r="P23" i="38"/>
  <c r="P376" i="62" s="1"/>
  <c r="O23" i="38"/>
  <c r="O376" i="62" s="1"/>
  <c r="N23" i="38"/>
  <c r="N376" i="62" s="1"/>
  <c r="M23" i="38"/>
  <c r="M376" i="62" s="1"/>
  <c r="L23" i="38"/>
  <c r="L376" i="62" s="1"/>
  <c r="K23" i="38"/>
  <c r="K376" i="62" s="1"/>
  <c r="J23" i="38"/>
  <c r="J376" i="62" s="1"/>
  <c r="I23" i="38"/>
  <c r="I376" i="62" s="1"/>
  <c r="E23" i="38"/>
  <c r="D23" i="38"/>
  <c r="C23" i="38"/>
  <c r="B23" i="38"/>
  <c r="A23" i="38"/>
  <c r="U375" i="62"/>
  <c r="T375" i="62"/>
  <c r="S375" i="62"/>
  <c r="R375" i="62"/>
  <c r="Q375" i="62"/>
  <c r="P375" i="62"/>
  <c r="O375" i="62"/>
  <c r="N375" i="62"/>
  <c r="M22" i="38"/>
  <c r="M375" i="62" s="1"/>
  <c r="L22" i="38"/>
  <c r="L375" i="62" s="1"/>
  <c r="K22" i="38"/>
  <c r="K375" i="62" s="1"/>
  <c r="J375" i="62"/>
  <c r="I22" i="38"/>
  <c r="I375" i="62" s="1"/>
  <c r="E22" i="38"/>
  <c r="D22" i="38"/>
  <c r="C22" i="38"/>
  <c r="B22" i="38"/>
  <c r="A22" i="38"/>
  <c r="U21" i="38"/>
  <c r="U374" i="62" s="1"/>
  <c r="T21" i="38"/>
  <c r="T374" i="62" s="1"/>
  <c r="S21" i="38"/>
  <c r="S374" i="62" s="1"/>
  <c r="R21" i="38"/>
  <c r="R374" i="62" s="1"/>
  <c r="Q374" i="62"/>
  <c r="P21" i="38"/>
  <c r="P374" i="62" s="1"/>
  <c r="O21" i="38"/>
  <c r="O374" i="62" s="1"/>
  <c r="N21" i="38"/>
  <c r="N374" i="62" s="1"/>
  <c r="M21" i="38"/>
  <c r="M374" i="62" s="1"/>
  <c r="L21" i="38"/>
  <c r="L374" i="62" s="1"/>
  <c r="K21" i="38"/>
  <c r="K374" i="62" s="1"/>
  <c r="J21" i="38"/>
  <c r="J374" i="62" s="1"/>
  <c r="I21" i="38"/>
  <c r="I374" i="62" s="1"/>
  <c r="E21" i="38"/>
  <c r="D21" i="38"/>
  <c r="C21" i="38"/>
  <c r="B21" i="38"/>
  <c r="A21" i="38"/>
  <c r="U20" i="38"/>
  <c r="U373" i="62" s="1"/>
  <c r="T20" i="38"/>
  <c r="T373" i="62" s="1"/>
  <c r="S20" i="38"/>
  <c r="S373" i="62" s="1"/>
  <c r="R20" i="38"/>
  <c r="R373" i="62" s="1"/>
  <c r="Q373" i="62"/>
  <c r="P20" i="38"/>
  <c r="P373" i="62" s="1"/>
  <c r="O20" i="38"/>
  <c r="O373" i="62" s="1"/>
  <c r="N20" i="38"/>
  <c r="N373" i="62" s="1"/>
  <c r="M20" i="38"/>
  <c r="M373" i="62" s="1"/>
  <c r="L20" i="38"/>
  <c r="L373" i="62" s="1"/>
  <c r="K20" i="38"/>
  <c r="K373" i="62" s="1"/>
  <c r="J20" i="38"/>
  <c r="J373" i="62" s="1"/>
  <c r="I20" i="38"/>
  <c r="I373" i="62" s="1"/>
  <c r="E20" i="38"/>
  <c r="D20" i="38"/>
  <c r="C20" i="38"/>
  <c r="B20" i="38"/>
  <c r="A20" i="38"/>
  <c r="U19" i="38"/>
  <c r="U372" i="62" s="1"/>
  <c r="T19" i="38"/>
  <c r="T372" i="62" s="1"/>
  <c r="S19" i="38"/>
  <c r="S372" i="62" s="1"/>
  <c r="R19" i="38"/>
  <c r="R372" i="62" s="1"/>
  <c r="Q19" i="38"/>
  <c r="Q372" i="62" s="1"/>
  <c r="P19" i="38"/>
  <c r="P372" i="62" s="1"/>
  <c r="O372" i="62"/>
  <c r="N19" i="38"/>
  <c r="N372" i="62" s="1"/>
  <c r="M19" i="38"/>
  <c r="M372" i="62" s="1"/>
  <c r="L19" i="38"/>
  <c r="L372" i="62" s="1"/>
  <c r="K19" i="38"/>
  <c r="K372" i="62" s="1"/>
  <c r="J19" i="38"/>
  <c r="J372" i="62" s="1"/>
  <c r="I19" i="38"/>
  <c r="I372" i="62" s="1"/>
  <c r="E19" i="38"/>
  <c r="D19" i="38"/>
  <c r="C19" i="38"/>
  <c r="B19" i="38"/>
  <c r="A19" i="38"/>
  <c r="U18" i="38"/>
  <c r="U371" i="62" s="1"/>
  <c r="T18" i="38"/>
  <c r="T371" i="62" s="1"/>
  <c r="S18" i="38"/>
  <c r="S371" i="62" s="1"/>
  <c r="R18" i="38"/>
  <c r="R371" i="62" s="1"/>
  <c r="Q371" i="62"/>
  <c r="P18" i="38"/>
  <c r="P371" i="62" s="1"/>
  <c r="O18" i="38"/>
  <c r="O371" i="62" s="1"/>
  <c r="N18" i="38"/>
  <c r="N371" i="62" s="1"/>
  <c r="M18" i="38"/>
  <c r="M371" i="62" s="1"/>
  <c r="L18" i="38"/>
  <c r="L371" i="62" s="1"/>
  <c r="K18" i="38"/>
  <c r="K371" i="62" s="1"/>
  <c r="J18" i="38"/>
  <c r="J371" i="62" s="1"/>
  <c r="I18" i="38"/>
  <c r="I371" i="62" s="1"/>
  <c r="E18" i="38"/>
  <c r="D18" i="38"/>
  <c r="C18" i="38"/>
  <c r="B18" i="38"/>
  <c r="A18" i="38"/>
  <c r="U17" i="38"/>
  <c r="U370" i="62" s="1"/>
  <c r="T17" i="38"/>
  <c r="T370" i="62" s="1"/>
  <c r="S17" i="38"/>
  <c r="S370" i="62" s="1"/>
  <c r="R17" i="38"/>
  <c r="R370" i="62" s="1"/>
  <c r="Q17" i="38"/>
  <c r="Q370" i="62" s="1"/>
  <c r="P370" i="62"/>
  <c r="O17" i="38"/>
  <c r="O370" i="62" s="1"/>
  <c r="N17" i="38"/>
  <c r="N370" i="62" s="1"/>
  <c r="M17" i="38"/>
  <c r="M370" i="62" s="1"/>
  <c r="L17" i="38"/>
  <c r="L370" i="62" s="1"/>
  <c r="K17" i="38"/>
  <c r="K370" i="62" s="1"/>
  <c r="J17" i="38"/>
  <c r="J370" i="62" s="1"/>
  <c r="I17" i="38"/>
  <c r="I370" i="62" s="1"/>
  <c r="E17" i="38"/>
  <c r="D17" i="38"/>
  <c r="C17" i="38"/>
  <c r="B17" i="38"/>
  <c r="A17" i="38"/>
  <c r="U16" i="38"/>
  <c r="U369" i="62" s="1"/>
  <c r="T16" i="38"/>
  <c r="T369" i="62" s="1"/>
  <c r="S16" i="38"/>
  <c r="S369" i="62" s="1"/>
  <c r="R16" i="38"/>
  <c r="R369" i="62" s="1"/>
  <c r="Q369" i="62"/>
  <c r="P16" i="38"/>
  <c r="P369" i="62" s="1"/>
  <c r="O16" i="38"/>
  <c r="O369" i="62" s="1"/>
  <c r="N16" i="38"/>
  <c r="N369" i="62" s="1"/>
  <c r="M16" i="38"/>
  <c r="M369" i="62" s="1"/>
  <c r="L16" i="38"/>
  <c r="L369" i="62" s="1"/>
  <c r="K16" i="38"/>
  <c r="K369" i="62" s="1"/>
  <c r="J16" i="38"/>
  <c r="J369" i="62" s="1"/>
  <c r="I16" i="38"/>
  <c r="I369" i="62" s="1"/>
  <c r="E16" i="38"/>
  <c r="D16" i="38"/>
  <c r="C16" i="38"/>
  <c r="B16" i="38"/>
  <c r="A16" i="38"/>
  <c r="U15" i="38"/>
  <c r="U368" i="62" s="1"/>
  <c r="T15" i="38"/>
  <c r="T368" i="62" s="1"/>
  <c r="S15" i="38"/>
  <c r="S368" i="62" s="1"/>
  <c r="R15" i="38"/>
  <c r="R368" i="62" s="1"/>
  <c r="Q15" i="38"/>
  <c r="Q368" i="62" s="1"/>
  <c r="P15" i="38"/>
  <c r="P368" i="62" s="1"/>
  <c r="O15" i="38"/>
  <c r="O368" i="62" s="1"/>
  <c r="N368" i="62"/>
  <c r="M15" i="38"/>
  <c r="M368" i="62" s="1"/>
  <c r="L15" i="38"/>
  <c r="L368" i="62" s="1"/>
  <c r="K15" i="38"/>
  <c r="K368" i="62" s="1"/>
  <c r="J15" i="38"/>
  <c r="J368" i="62" s="1"/>
  <c r="I15" i="38"/>
  <c r="I368" i="62" s="1"/>
  <c r="E15" i="38"/>
  <c r="D15" i="38"/>
  <c r="C15" i="38"/>
  <c r="B15" i="38"/>
  <c r="A15" i="38"/>
  <c r="U14" i="38"/>
  <c r="U367" i="62" s="1"/>
  <c r="T14" i="38"/>
  <c r="T367" i="62" s="1"/>
  <c r="S14" i="38"/>
  <c r="S367" i="62" s="1"/>
  <c r="R14" i="38"/>
  <c r="R367" i="62" s="1"/>
  <c r="Q367" i="62"/>
  <c r="P14" i="38"/>
  <c r="P367" i="62" s="1"/>
  <c r="O14" i="38"/>
  <c r="N14" i="38"/>
  <c r="N367" i="62" s="1"/>
  <c r="M14" i="38"/>
  <c r="M367" i="62" s="1"/>
  <c r="L14" i="38"/>
  <c r="L367" i="62" s="1"/>
  <c r="K14" i="38"/>
  <c r="K367" i="62" s="1"/>
  <c r="J14" i="38"/>
  <c r="J367" i="62" s="1"/>
  <c r="I14" i="38"/>
  <c r="I367" i="62" s="1"/>
  <c r="E14" i="38"/>
  <c r="D14" i="38"/>
  <c r="C14" i="38"/>
  <c r="B14" i="38"/>
  <c r="A14" i="38"/>
  <c r="U13" i="38"/>
  <c r="U366" i="62" s="1"/>
  <c r="T13" i="38"/>
  <c r="T366" i="62" s="1"/>
  <c r="S13" i="38"/>
  <c r="S366" i="62" s="1"/>
  <c r="R13" i="38"/>
  <c r="P13" i="38"/>
  <c r="P366" i="62" s="1"/>
  <c r="O13" i="38"/>
  <c r="O366" i="62" s="1"/>
  <c r="N13" i="38"/>
  <c r="N366" i="62" s="1"/>
  <c r="M13" i="38"/>
  <c r="M366" i="62" s="1"/>
  <c r="L13" i="38"/>
  <c r="K13" i="38"/>
  <c r="K366" i="62" s="1"/>
  <c r="J13" i="38"/>
  <c r="J366" i="62" s="1"/>
  <c r="I13" i="38"/>
  <c r="E13" i="38"/>
  <c r="D13" i="38"/>
  <c r="C13" i="38"/>
  <c r="B13" i="38"/>
  <c r="A13" i="38"/>
  <c r="A8" i="38"/>
  <c r="H5" i="38"/>
  <c r="D5" i="38"/>
  <c r="H4" i="38"/>
  <c r="D4" i="38"/>
  <c r="H3" i="38"/>
  <c r="D3" i="38"/>
  <c r="H2" i="38"/>
  <c r="D2" i="38"/>
  <c r="V369" i="62" l="1"/>
  <c r="V371" i="62"/>
  <c r="V368" i="62"/>
  <c r="V370" i="62"/>
  <c r="I12" i="38"/>
  <c r="V373" i="62"/>
  <c r="V377" i="62"/>
  <c r="V374" i="62"/>
  <c r="V376" i="62"/>
  <c r="V372" i="62"/>
  <c r="V378" i="62"/>
  <c r="V375" i="62"/>
  <c r="T12" i="38"/>
  <c r="P10" i="38"/>
  <c r="L12" i="38"/>
  <c r="P12" i="38"/>
  <c r="Q12" i="38"/>
  <c r="L10" i="38"/>
  <c r="L366" i="62"/>
  <c r="J12" i="38"/>
  <c r="J379" i="62"/>
  <c r="R12" i="38"/>
  <c r="R379" i="62"/>
  <c r="R16" i="62" s="1"/>
  <c r="K12" i="38"/>
  <c r="K379" i="62"/>
  <c r="K16" i="62" s="1"/>
  <c r="S12" i="38"/>
  <c r="S379" i="62"/>
  <c r="S16" i="62" s="1"/>
  <c r="I11" i="38"/>
  <c r="I366" i="62"/>
  <c r="Q11" i="38"/>
  <c r="Q366" i="62"/>
  <c r="O10" i="38"/>
  <c r="O367" i="62"/>
  <c r="V367" i="62" s="1"/>
  <c r="M12" i="38"/>
  <c r="M380" i="62"/>
  <c r="V380" i="62" s="1"/>
  <c r="R10" i="38"/>
  <c r="R366" i="62"/>
  <c r="V21" i="38"/>
  <c r="V13" i="38"/>
  <c r="J11" i="38"/>
  <c r="U12" i="38"/>
  <c r="O12" i="38"/>
  <c r="R11" i="38"/>
  <c r="T10" i="38"/>
  <c r="V18" i="38"/>
  <c r="M10" i="38"/>
  <c r="U10" i="38"/>
  <c r="M11" i="38"/>
  <c r="U11" i="38"/>
  <c r="V25" i="38"/>
  <c r="P11" i="38"/>
  <c r="V19" i="38"/>
  <c r="V27" i="38"/>
  <c r="V15" i="38"/>
  <c r="S10" i="38"/>
  <c r="V23" i="38"/>
  <c r="N10" i="38"/>
  <c r="V16" i="38"/>
  <c r="V20" i="38"/>
  <c r="V22" i="38"/>
  <c r="V24" i="38"/>
  <c r="N12" i="38"/>
  <c r="V14" i="38"/>
  <c r="I10" i="38"/>
  <c r="Q10" i="38"/>
  <c r="K11" i="38"/>
  <c r="S11" i="38"/>
  <c r="V17" i="38"/>
  <c r="J10" i="38"/>
  <c r="L11" i="38"/>
  <c r="T11" i="38"/>
  <c r="N11" i="38"/>
  <c r="V26" i="38"/>
  <c r="O11" i="38"/>
  <c r="K10" i="38"/>
  <c r="I379" i="62" l="1"/>
  <c r="J16" i="62"/>
  <c r="V366" i="62"/>
  <c r="M16" i="62"/>
  <c r="V16" i="62" s="1"/>
  <c r="I380" i="62"/>
  <c r="V379" i="62"/>
  <c r="V12" i="38"/>
  <c r="F30" i="63" s="1"/>
  <c r="V11" i="38"/>
  <c r="E30" i="63" s="1"/>
  <c r="V10" i="38"/>
  <c r="E38" i="37"/>
  <c r="D38" i="37"/>
  <c r="C38" i="37"/>
  <c r="B38" i="37"/>
  <c r="A38" i="37"/>
  <c r="E34" i="37"/>
  <c r="D34" i="37"/>
  <c r="C34" i="37"/>
  <c r="B34" i="37"/>
  <c r="A34" i="37"/>
  <c r="E32" i="37"/>
  <c r="D32" i="37"/>
  <c r="C32" i="37"/>
  <c r="B32" i="37"/>
  <c r="A32" i="37"/>
  <c r="E31" i="37"/>
  <c r="D31" i="37"/>
  <c r="C31" i="37"/>
  <c r="B31" i="37"/>
  <c r="A31" i="37"/>
  <c r="E30" i="37"/>
  <c r="D30" i="37"/>
  <c r="C30" i="37"/>
  <c r="B30" i="37"/>
  <c r="A30" i="37"/>
  <c r="E29" i="37"/>
  <c r="D29" i="37"/>
  <c r="C29" i="37"/>
  <c r="B29" i="37"/>
  <c r="A29" i="37"/>
  <c r="E28" i="37"/>
  <c r="D28" i="37"/>
  <c r="C28" i="37"/>
  <c r="B28" i="37"/>
  <c r="A28" i="37"/>
  <c r="E27" i="37"/>
  <c r="D27" i="37"/>
  <c r="C27" i="37"/>
  <c r="B27" i="37"/>
  <c r="A27" i="37"/>
  <c r="E25" i="37"/>
  <c r="D25" i="37"/>
  <c r="C25" i="37"/>
  <c r="B25" i="37"/>
  <c r="A25" i="37"/>
  <c r="E24" i="37"/>
  <c r="D24" i="37"/>
  <c r="C24" i="37"/>
  <c r="B24" i="37"/>
  <c r="A24" i="37"/>
  <c r="E23" i="37"/>
  <c r="D23" i="37"/>
  <c r="C23" i="37"/>
  <c r="B23" i="37"/>
  <c r="A23" i="37"/>
  <c r="E22" i="37"/>
  <c r="D22" i="37"/>
  <c r="C22" i="37"/>
  <c r="B22" i="37"/>
  <c r="A22" i="37"/>
  <c r="E21" i="37"/>
  <c r="D21" i="37"/>
  <c r="C21" i="37"/>
  <c r="B21" i="37"/>
  <c r="A21" i="37"/>
  <c r="E20" i="37"/>
  <c r="D20" i="37"/>
  <c r="C20" i="37"/>
  <c r="B20" i="37"/>
  <c r="A20" i="37"/>
  <c r="E19" i="37"/>
  <c r="D19" i="37"/>
  <c r="C19" i="37"/>
  <c r="B19" i="37"/>
  <c r="A19" i="37"/>
  <c r="E18" i="37"/>
  <c r="D18" i="37"/>
  <c r="C18" i="37"/>
  <c r="B18" i="37"/>
  <c r="A18" i="37"/>
  <c r="E17" i="37"/>
  <c r="D17" i="37"/>
  <c r="C17" i="37"/>
  <c r="B17" i="37"/>
  <c r="A17" i="37"/>
  <c r="E15" i="37"/>
  <c r="D15" i="37"/>
  <c r="C15" i="37"/>
  <c r="B15" i="37"/>
  <c r="A15" i="37"/>
  <c r="A153" i="62" s="1"/>
  <c r="A8" i="37"/>
  <c r="H5" i="37"/>
  <c r="E5" i="37"/>
  <c r="H4" i="37"/>
  <c r="E4" i="37"/>
  <c r="H3" i="37"/>
  <c r="E3" i="37"/>
  <c r="H2" i="37"/>
  <c r="E2" i="37"/>
  <c r="I16" i="62" l="1"/>
  <c r="H30" i="63"/>
  <c r="K10" i="37"/>
  <c r="S10" i="37"/>
  <c r="J10" i="37"/>
  <c r="R10" i="37"/>
  <c r="M10" i="37"/>
  <c r="U10" i="37"/>
  <c r="P10" i="37"/>
  <c r="N10" i="37"/>
  <c r="Q10" i="37"/>
  <c r="O10" i="37"/>
  <c r="L10" i="37"/>
  <c r="T10" i="37"/>
  <c r="V14" i="37" l="1"/>
  <c r="G21" i="63" s="1"/>
  <c r="G34" i="63" s="1"/>
  <c r="V12" i="37"/>
  <c r="F21" i="63" s="1"/>
  <c r="F34" i="63" s="1"/>
  <c r="V10" i="37"/>
  <c r="V11" i="37"/>
  <c r="E21" i="63" s="1"/>
  <c r="H21" i="63" l="1"/>
  <c r="U16" i="35"/>
  <c r="U82" i="62" s="1"/>
  <c r="T16" i="35"/>
  <c r="S16" i="35"/>
  <c r="S82" i="62" s="1"/>
  <c r="R16" i="35"/>
  <c r="Q16" i="35"/>
  <c r="Q82" i="62" s="1"/>
  <c r="P16" i="35"/>
  <c r="O16" i="35"/>
  <c r="O82" i="62" s="1"/>
  <c r="N82" i="62"/>
  <c r="M16" i="35"/>
  <c r="L16" i="35"/>
  <c r="L82" i="62" s="1"/>
  <c r="K16" i="35"/>
  <c r="K82" i="62" s="1"/>
  <c r="J16" i="35"/>
  <c r="I16" i="35"/>
  <c r="E16" i="35"/>
  <c r="D16" i="35"/>
  <c r="C16" i="35"/>
  <c r="B16" i="35"/>
  <c r="A16" i="35"/>
  <c r="U15" i="35"/>
  <c r="T15" i="35"/>
  <c r="S15" i="35"/>
  <c r="R15" i="35"/>
  <c r="Q15" i="35"/>
  <c r="P15" i="35"/>
  <c r="O15" i="35"/>
  <c r="N81" i="62"/>
  <c r="M15" i="35"/>
  <c r="L15" i="35"/>
  <c r="K15" i="35"/>
  <c r="J15" i="35"/>
  <c r="I15" i="35"/>
  <c r="E15" i="35"/>
  <c r="D15" i="35"/>
  <c r="C15" i="35"/>
  <c r="B15" i="35"/>
  <c r="A15" i="35"/>
  <c r="V14" i="35"/>
  <c r="V13" i="35"/>
  <c r="V12" i="35"/>
  <c r="A8" i="35"/>
  <c r="H5" i="35"/>
  <c r="E5" i="35"/>
  <c r="H4" i="35"/>
  <c r="E4" i="35"/>
  <c r="H3" i="35"/>
  <c r="E3" i="35"/>
  <c r="H2" i="35"/>
  <c r="E2" i="35"/>
  <c r="V82" i="62" l="1"/>
  <c r="S11" i="35"/>
  <c r="R11" i="35"/>
  <c r="Q81" i="62"/>
  <c r="Q11" i="35"/>
  <c r="T11" i="35"/>
  <c r="U81" i="62"/>
  <c r="U11" i="35"/>
  <c r="V15" i="35"/>
  <c r="K81" i="62"/>
  <c r="K11" i="35"/>
  <c r="L81" i="62"/>
  <c r="L11" i="35"/>
  <c r="M11" i="35"/>
  <c r="O81" i="62"/>
  <c r="O11" i="35"/>
  <c r="P11" i="35"/>
  <c r="V16" i="35"/>
  <c r="S10" i="35"/>
  <c r="S81" i="62"/>
  <c r="J10" i="35"/>
  <c r="J81" i="62"/>
  <c r="R10" i="35"/>
  <c r="K10" i="35"/>
  <c r="U10" i="35"/>
  <c r="L10" i="35"/>
  <c r="T10" i="35"/>
  <c r="Q10" i="35"/>
  <c r="I10" i="35"/>
  <c r="I81" i="62"/>
  <c r="N10" i="35"/>
  <c r="M10" i="35"/>
  <c r="P10" i="35"/>
  <c r="O10" i="35"/>
  <c r="I11" i="35"/>
  <c r="J11" i="35"/>
  <c r="V81" i="62" l="1"/>
  <c r="V10" i="35"/>
  <c r="V11" i="35"/>
  <c r="E16" i="63" s="1"/>
  <c r="H16" i="63" l="1"/>
  <c r="V152" i="34"/>
  <c r="E152" i="34"/>
  <c r="D152" i="34"/>
  <c r="C152" i="34"/>
  <c r="B152" i="34"/>
  <c r="A152" i="34"/>
  <c r="V151" i="34"/>
  <c r="E151" i="34"/>
  <c r="D151" i="34"/>
  <c r="C151" i="34"/>
  <c r="B151" i="34"/>
  <c r="A151" i="34"/>
  <c r="V150" i="34"/>
  <c r="E150" i="34"/>
  <c r="D150" i="34"/>
  <c r="C150" i="34"/>
  <c r="B150" i="34"/>
  <c r="A150" i="34"/>
  <c r="V149" i="34"/>
  <c r="E149" i="34"/>
  <c r="D149" i="34"/>
  <c r="C149" i="34"/>
  <c r="B149" i="34"/>
  <c r="A149" i="34"/>
  <c r="V148" i="34"/>
  <c r="E148" i="34"/>
  <c r="D148" i="34"/>
  <c r="C148" i="34"/>
  <c r="B148" i="34"/>
  <c r="A148" i="34"/>
  <c r="V147" i="34"/>
  <c r="E147" i="34"/>
  <c r="D147" i="34"/>
  <c r="C147" i="34"/>
  <c r="B147" i="34"/>
  <c r="A147" i="34"/>
  <c r="V146" i="34"/>
  <c r="E146" i="34"/>
  <c r="D146" i="34"/>
  <c r="C146" i="34"/>
  <c r="B146" i="34"/>
  <c r="A146" i="34"/>
  <c r="V145" i="34"/>
  <c r="E145" i="34"/>
  <c r="D145" i="34"/>
  <c r="C145" i="34"/>
  <c r="B145" i="34"/>
  <c r="A145" i="34"/>
  <c r="V144" i="34"/>
  <c r="E144" i="34"/>
  <c r="D144" i="34"/>
  <c r="C144" i="34"/>
  <c r="B144" i="34"/>
  <c r="A144" i="34"/>
  <c r="V143" i="34"/>
  <c r="E143" i="34"/>
  <c r="D143" i="34"/>
  <c r="C143" i="34"/>
  <c r="B143" i="34"/>
  <c r="A143" i="34"/>
  <c r="V142" i="34"/>
  <c r="E142" i="34"/>
  <c r="D142" i="34"/>
  <c r="C142" i="34"/>
  <c r="B142" i="34"/>
  <c r="A142" i="34"/>
  <c r="V141" i="34"/>
  <c r="E141" i="34"/>
  <c r="D141" i="34"/>
  <c r="C141" i="34"/>
  <c r="B141" i="34"/>
  <c r="A141" i="34"/>
  <c r="V140" i="34"/>
  <c r="E140" i="34"/>
  <c r="D140" i="34"/>
  <c r="C140" i="34"/>
  <c r="B140" i="34"/>
  <c r="A140" i="34"/>
  <c r="V139" i="34"/>
  <c r="E139" i="34"/>
  <c r="D139" i="34"/>
  <c r="C139" i="34"/>
  <c r="B139" i="34"/>
  <c r="A139" i="34"/>
  <c r="V138" i="34"/>
  <c r="E138" i="34"/>
  <c r="D138" i="34"/>
  <c r="C138" i="34"/>
  <c r="B138" i="34"/>
  <c r="A138" i="34"/>
  <c r="V137" i="34"/>
  <c r="E137" i="34"/>
  <c r="D137" i="34"/>
  <c r="C137" i="34"/>
  <c r="B137" i="34"/>
  <c r="A137" i="34"/>
  <c r="V136" i="34"/>
  <c r="E136" i="34"/>
  <c r="D136" i="34"/>
  <c r="C136" i="34"/>
  <c r="B136" i="34"/>
  <c r="A136" i="34"/>
  <c r="V135" i="34"/>
  <c r="E135" i="34"/>
  <c r="D135" i="34"/>
  <c r="C135" i="34"/>
  <c r="B135" i="34"/>
  <c r="A135" i="34"/>
  <c r="V134" i="34"/>
  <c r="E134" i="34"/>
  <c r="D134" i="34"/>
  <c r="C134" i="34"/>
  <c r="B134" i="34"/>
  <c r="A134" i="34"/>
  <c r="V133" i="34"/>
  <c r="E133" i="34"/>
  <c r="D133" i="34"/>
  <c r="C133" i="34"/>
  <c r="B133" i="34"/>
  <c r="A133" i="34"/>
  <c r="V132" i="34"/>
  <c r="E132" i="34"/>
  <c r="D132" i="34"/>
  <c r="C132" i="34"/>
  <c r="B132" i="34"/>
  <c r="A132" i="34"/>
  <c r="V131" i="34"/>
  <c r="E131" i="34"/>
  <c r="D131" i="34"/>
  <c r="C131" i="34"/>
  <c r="B131" i="34"/>
  <c r="A131" i="34"/>
  <c r="V130" i="34"/>
  <c r="E130" i="34"/>
  <c r="D130" i="34"/>
  <c r="C130" i="34"/>
  <c r="B130" i="34"/>
  <c r="A130" i="34"/>
  <c r="V129" i="34"/>
  <c r="E129" i="34"/>
  <c r="D129" i="34"/>
  <c r="C129" i="34"/>
  <c r="B129" i="34"/>
  <c r="A129" i="34"/>
  <c r="V128" i="34"/>
  <c r="E128" i="34"/>
  <c r="D128" i="34"/>
  <c r="C128" i="34"/>
  <c r="B128" i="34"/>
  <c r="A128" i="34"/>
  <c r="V127" i="34"/>
  <c r="E127" i="34"/>
  <c r="D127" i="34"/>
  <c r="C127" i="34"/>
  <c r="B127" i="34"/>
  <c r="A127" i="34"/>
  <c r="V126" i="34"/>
  <c r="E126" i="34"/>
  <c r="D126" i="34"/>
  <c r="C126" i="34"/>
  <c r="B126" i="34"/>
  <c r="A126" i="34"/>
  <c r="V125" i="34"/>
  <c r="E125" i="34"/>
  <c r="D125" i="34"/>
  <c r="C125" i="34"/>
  <c r="B125" i="34"/>
  <c r="A125" i="34"/>
  <c r="V124" i="34"/>
  <c r="E124" i="34"/>
  <c r="D124" i="34"/>
  <c r="C124" i="34"/>
  <c r="B124" i="34"/>
  <c r="A124" i="34"/>
  <c r="V123" i="34"/>
  <c r="E123" i="34"/>
  <c r="D123" i="34"/>
  <c r="C123" i="34"/>
  <c r="B123" i="34"/>
  <c r="A123" i="34"/>
  <c r="V122" i="34"/>
  <c r="E122" i="34"/>
  <c r="D122" i="34"/>
  <c r="C122" i="34"/>
  <c r="B122" i="34"/>
  <c r="A122" i="34"/>
  <c r="V121" i="34"/>
  <c r="E121" i="34"/>
  <c r="D121" i="34"/>
  <c r="C121" i="34"/>
  <c r="B121" i="34"/>
  <c r="A121" i="34"/>
  <c r="V120" i="34"/>
  <c r="E120" i="34"/>
  <c r="D120" i="34"/>
  <c r="C120" i="34"/>
  <c r="B120" i="34"/>
  <c r="A120" i="34"/>
  <c r="V119" i="34"/>
  <c r="E119" i="34"/>
  <c r="D119" i="34"/>
  <c r="C119" i="34"/>
  <c r="B119" i="34"/>
  <c r="A119" i="34"/>
  <c r="V118" i="34"/>
  <c r="E118" i="34"/>
  <c r="D118" i="34"/>
  <c r="C118" i="34"/>
  <c r="B118" i="34"/>
  <c r="A118" i="34"/>
  <c r="V117" i="34"/>
  <c r="E117" i="34"/>
  <c r="D117" i="34"/>
  <c r="C117" i="34"/>
  <c r="B117" i="34"/>
  <c r="A117" i="34"/>
  <c r="V116" i="34"/>
  <c r="E116" i="34"/>
  <c r="D116" i="34"/>
  <c r="C116" i="34"/>
  <c r="B116" i="34"/>
  <c r="A116" i="34"/>
  <c r="V115" i="34"/>
  <c r="E115" i="34"/>
  <c r="D115" i="34"/>
  <c r="C115" i="34"/>
  <c r="B115" i="34"/>
  <c r="A115" i="34"/>
  <c r="V114" i="34"/>
  <c r="E114" i="34"/>
  <c r="D114" i="34"/>
  <c r="C114" i="34"/>
  <c r="B114" i="34"/>
  <c r="A114" i="34"/>
  <c r="V113" i="34"/>
  <c r="E113" i="34"/>
  <c r="D113" i="34"/>
  <c r="C113" i="34"/>
  <c r="B113" i="34"/>
  <c r="A113" i="34"/>
  <c r="V112" i="34"/>
  <c r="E112" i="34"/>
  <c r="D112" i="34"/>
  <c r="C112" i="34"/>
  <c r="B112" i="34"/>
  <c r="A112" i="34"/>
  <c r="V111" i="34"/>
  <c r="E111" i="34"/>
  <c r="D111" i="34"/>
  <c r="C111" i="34"/>
  <c r="B111" i="34"/>
  <c r="A111" i="34"/>
  <c r="V110" i="34"/>
  <c r="E110" i="34"/>
  <c r="D110" i="34"/>
  <c r="C110" i="34"/>
  <c r="B110" i="34"/>
  <c r="A110" i="34"/>
  <c r="V109" i="34"/>
  <c r="E109" i="34"/>
  <c r="D109" i="34"/>
  <c r="C109" i="34"/>
  <c r="B109" i="34"/>
  <c r="A109" i="34"/>
  <c r="V108" i="34"/>
  <c r="E108" i="34"/>
  <c r="D108" i="34"/>
  <c r="C108" i="34"/>
  <c r="B108" i="34"/>
  <c r="A108" i="34"/>
  <c r="V107" i="34"/>
  <c r="E107" i="34"/>
  <c r="D107" i="34"/>
  <c r="C107" i="34"/>
  <c r="B107" i="34"/>
  <c r="A107" i="34"/>
  <c r="V106" i="34"/>
  <c r="E106" i="34"/>
  <c r="D106" i="34"/>
  <c r="C106" i="34"/>
  <c r="B106" i="34"/>
  <c r="A106" i="34"/>
  <c r="V105" i="34"/>
  <c r="E105" i="34"/>
  <c r="D105" i="34"/>
  <c r="C105" i="34"/>
  <c r="B105" i="34"/>
  <c r="A105" i="34"/>
  <c r="V104" i="34"/>
  <c r="E104" i="34"/>
  <c r="D104" i="34"/>
  <c r="C104" i="34"/>
  <c r="B104" i="34"/>
  <c r="A104" i="34"/>
  <c r="V103" i="34"/>
  <c r="E103" i="34"/>
  <c r="D103" i="34"/>
  <c r="C103" i="34"/>
  <c r="B103" i="34"/>
  <c r="A103" i="34"/>
  <c r="V102" i="34"/>
  <c r="E102" i="34"/>
  <c r="D102" i="34"/>
  <c r="C102" i="34"/>
  <c r="B102" i="34"/>
  <c r="A102" i="34"/>
  <c r="V101" i="34"/>
  <c r="E101" i="34"/>
  <c r="D101" i="34"/>
  <c r="C101" i="34"/>
  <c r="B101" i="34"/>
  <c r="A101" i="34"/>
  <c r="V100" i="34"/>
  <c r="E100" i="34"/>
  <c r="D100" i="34"/>
  <c r="C100" i="34"/>
  <c r="B100" i="34"/>
  <c r="A100" i="34"/>
  <c r="V99" i="34"/>
  <c r="E99" i="34"/>
  <c r="D99" i="34"/>
  <c r="C99" i="34"/>
  <c r="B99" i="34"/>
  <c r="A99" i="34"/>
  <c r="V98" i="34"/>
  <c r="E98" i="34"/>
  <c r="D98" i="34"/>
  <c r="C98" i="34"/>
  <c r="B98" i="34"/>
  <c r="A98" i="34"/>
  <c r="V97" i="34"/>
  <c r="E97" i="34"/>
  <c r="D97" i="34"/>
  <c r="C97" i="34"/>
  <c r="B97" i="34"/>
  <c r="A97" i="34"/>
  <c r="V96" i="34"/>
  <c r="E96" i="34"/>
  <c r="D96" i="34"/>
  <c r="C96" i="34"/>
  <c r="B96" i="34"/>
  <c r="A96" i="34"/>
  <c r="V95" i="34"/>
  <c r="E95" i="34"/>
  <c r="D95" i="34"/>
  <c r="C95" i="34"/>
  <c r="B95" i="34"/>
  <c r="A95" i="34"/>
  <c r="V94" i="34"/>
  <c r="E94" i="34"/>
  <c r="D94" i="34"/>
  <c r="C94" i="34"/>
  <c r="B94" i="34"/>
  <c r="A94" i="34"/>
  <c r="V93" i="34"/>
  <c r="E93" i="34"/>
  <c r="D93" i="34"/>
  <c r="C93" i="34"/>
  <c r="B93" i="34"/>
  <c r="A93" i="34"/>
  <c r="V92" i="34"/>
  <c r="E92" i="34"/>
  <c r="D92" i="34"/>
  <c r="C92" i="34"/>
  <c r="B92" i="34"/>
  <c r="A92" i="34"/>
  <c r="V91" i="34"/>
  <c r="E91" i="34"/>
  <c r="D91" i="34"/>
  <c r="C91" i="34"/>
  <c r="B91" i="34"/>
  <c r="A91" i="34"/>
  <c r="V90" i="34"/>
  <c r="E90" i="34"/>
  <c r="D90" i="34"/>
  <c r="C90" i="34"/>
  <c r="B90" i="34"/>
  <c r="A90" i="34"/>
  <c r="V89" i="34"/>
  <c r="E89" i="34"/>
  <c r="D89" i="34"/>
  <c r="C89" i="34"/>
  <c r="B89" i="34"/>
  <c r="A89" i="34"/>
  <c r="V88" i="34"/>
  <c r="E88" i="34"/>
  <c r="D88" i="34"/>
  <c r="C88" i="34"/>
  <c r="B88" i="34"/>
  <c r="A88" i="34"/>
  <c r="V87" i="34"/>
  <c r="E87" i="34"/>
  <c r="D87" i="34"/>
  <c r="C87" i="34"/>
  <c r="B87" i="34"/>
  <c r="A87" i="34"/>
  <c r="V86" i="34"/>
  <c r="E86" i="34"/>
  <c r="D86" i="34"/>
  <c r="C86" i="34"/>
  <c r="B86" i="34"/>
  <c r="A86" i="34"/>
  <c r="V85" i="34"/>
  <c r="E85" i="34"/>
  <c r="D85" i="34"/>
  <c r="C85" i="34"/>
  <c r="B85" i="34"/>
  <c r="A85" i="34"/>
  <c r="V84" i="34"/>
  <c r="E84" i="34"/>
  <c r="D84" i="34"/>
  <c r="C84" i="34"/>
  <c r="B84" i="34"/>
  <c r="A84" i="34"/>
  <c r="V83" i="34"/>
  <c r="E83" i="34"/>
  <c r="D83" i="34"/>
  <c r="C83" i="34"/>
  <c r="B83" i="34"/>
  <c r="A83" i="34"/>
  <c r="V82" i="34"/>
  <c r="E82" i="34"/>
  <c r="D82" i="34"/>
  <c r="C82" i="34"/>
  <c r="B82" i="34"/>
  <c r="A82" i="34"/>
  <c r="V81" i="34"/>
  <c r="E81" i="34"/>
  <c r="D81" i="34"/>
  <c r="C81" i="34"/>
  <c r="B81" i="34"/>
  <c r="A81" i="34"/>
  <c r="V80" i="34"/>
  <c r="E80" i="34"/>
  <c r="D80" i="34"/>
  <c r="C80" i="34"/>
  <c r="B80" i="34"/>
  <c r="A80" i="34"/>
  <c r="V79" i="34"/>
  <c r="E79" i="34"/>
  <c r="D79" i="34"/>
  <c r="C79" i="34"/>
  <c r="B79" i="34"/>
  <c r="A79" i="34"/>
  <c r="V78" i="34"/>
  <c r="E78" i="34"/>
  <c r="D78" i="34"/>
  <c r="C78" i="34"/>
  <c r="B78" i="34"/>
  <c r="A78" i="34"/>
  <c r="V77" i="34"/>
  <c r="E77" i="34"/>
  <c r="D77" i="34"/>
  <c r="C77" i="34"/>
  <c r="B77" i="34"/>
  <c r="A77" i="34"/>
  <c r="V76" i="34"/>
  <c r="E76" i="34"/>
  <c r="D76" i="34"/>
  <c r="C76" i="34"/>
  <c r="B76" i="34"/>
  <c r="A76" i="34"/>
  <c r="V75" i="34"/>
  <c r="E75" i="34"/>
  <c r="D75" i="34"/>
  <c r="C75" i="34"/>
  <c r="B75" i="34"/>
  <c r="A75" i="34"/>
  <c r="V74" i="34"/>
  <c r="E74" i="34"/>
  <c r="D74" i="34"/>
  <c r="C74" i="34"/>
  <c r="B74" i="34"/>
  <c r="A74" i="34"/>
  <c r="V73" i="34"/>
  <c r="E73" i="34"/>
  <c r="D73" i="34"/>
  <c r="C73" i="34"/>
  <c r="B73" i="34"/>
  <c r="A73" i="34"/>
  <c r="V72" i="34"/>
  <c r="E72" i="34"/>
  <c r="D72" i="34"/>
  <c r="C72" i="34"/>
  <c r="B72" i="34"/>
  <c r="A72" i="34"/>
  <c r="V71" i="34"/>
  <c r="E71" i="34"/>
  <c r="D71" i="34"/>
  <c r="C71" i="34"/>
  <c r="B71" i="34"/>
  <c r="A71" i="34"/>
  <c r="V70" i="34"/>
  <c r="E70" i="34"/>
  <c r="D70" i="34"/>
  <c r="C70" i="34"/>
  <c r="B70" i="34"/>
  <c r="A70" i="34"/>
  <c r="V69" i="34"/>
  <c r="E69" i="34"/>
  <c r="D69" i="34"/>
  <c r="C69" i="34"/>
  <c r="B69" i="34"/>
  <c r="A69" i="34"/>
  <c r="V68" i="34"/>
  <c r="E68" i="34"/>
  <c r="D68" i="34"/>
  <c r="C68" i="34"/>
  <c r="B68" i="34"/>
  <c r="A68" i="34"/>
  <c r="V67" i="34"/>
  <c r="E67" i="34"/>
  <c r="D67" i="34"/>
  <c r="C67" i="34"/>
  <c r="B67" i="34"/>
  <c r="A67" i="34"/>
  <c r="V66" i="34"/>
  <c r="E66" i="34"/>
  <c r="D66" i="34"/>
  <c r="C66" i="34"/>
  <c r="B66" i="34"/>
  <c r="A66" i="34"/>
  <c r="V65" i="34"/>
  <c r="E65" i="34"/>
  <c r="D65" i="34"/>
  <c r="C65" i="34"/>
  <c r="B65" i="34"/>
  <c r="A65" i="34"/>
  <c r="V64" i="34"/>
  <c r="E64" i="34"/>
  <c r="D64" i="34"/>
  <c r="C64" i="34"/>
  <c r="B64" i="34"/>
  <c r="A64" i="34"/>
  <c r="V63" i="34"/>
  <c r="E63" i="34"/>
  <c r="D63" i="34"/>
  <c r="C63" i="34"/>
  <c r="B63" i="34"/>
  <c r="A63" i="34"/>
  <c r="V62" i="34"/>
  <c r="E62" i="34"/>
  <c r="D62" i="34"/>
  <c r="C62" i="34"/>
  <c r="B62" i="34"/>
  <c r="A62" i="34"/>
  <c r="V61" i="34"/>
  <c r="E61" i="34"/>
  <c r="D61" i="34"/>
  <c r="C61" i="34"/>
  <c r="B61" i="34"/>
  <c r="A61" i="34"/>
  <c r="V60" i="34"/>
  <c r="E60" i="34"/>
  <c r="D60" i="34"/>
  <c r="C60" i="34"/>
  <c r="B60" i="34"/>
  <c r="A60" i="34"/>
  <c r="V59" i="34"/>
  <c r="E59" i="34"/>
  <c r="D59" i="34"/>
  <c r="C59" i="34"/>
  <c r="B59" i="34"/>
  <c r="A59" i="34"/>
  <c r="V58" i="34"/>
  <c r="E58" i="34"/>
  <c r="D58" i="34"/>
  <c r="C58" i="34"/>
  <c r="B58" i="34"/>
  <c r="A58" i="34"/>
  <c r="V57" i="34"/>
  <c r="E57" i="34"/>
  <c r="D57" i="34"/>
  <c r="C57" i="34"/>
  <c r="B57" i="34"/>
  <c r="A57" i="34"/>
  <c r="E56" i="34"/>
  <c r="D56" i="34"/>
  <c r="C56" i="34"/>
  <c r="B56" i="34"/>
  <c r="V55" i="34"/>
  <c r="E55" i="34"/>
  <c r="D55" i="34"/>
  <c r="C55" i="34"/>
  <c r="B55" i="34"/>
  <c r="A55" i="34"/>
  <c r="V54" i="34"/>
  <c r="E54" i="34"/>
  <c r="D54" i="34"/>
  <c r="C54" i="34"/>
  <c r="B54" i="34"/>
  <c r="A54" i="34"/>
  <c r="V53" i="34"/>
  <c r="E53" i="34"/>
  <c r="D53" i="34"/>
  <c r="C53" i="34"/>
  <c r="B53" i="34"/>
  <c r="A53" i="34"/>
  <c r="V52" i="34"/>
  <c r="E52" i="34"/>
  <c r="D52" i="34"/>
  <c r="C52" i="34"/>
  <c r="B52" i="34"/>
  <c r="A52" i="34"/>
  <c r="V51" i="34"/>
  <c r="E51" i="34"/>
  <c r="D51" i="34"/>
  <c r="C51" i="34"/>
  <c r="B51" i="34"/>
  <c r="A51" i="34"/>
  <c r="V50" i="34"/>
  <c r="E50" i="34"/>
  <c r="D50" i="34"/>
  <c r="C50" i="34"/>
  <c r="B50" i="34"/>
  <c r="A50" i="34"/>
  <c r="V49" i="34"/>
  <c r="E49" i="34"/>
  <c r="D49" i="34"/>
  <c r="C49" i="34"/>
  <c r="B49" i="34"/>
  <c r="A49" i="34"/>
  <c r="V48" i="34"/>
  <c r="E48" i="34"/>
  <c r="D48" i="34"/>
  <c r="C48" i="34"/>
  <c r="B48" i="34"/>
  <c r="A48" i="34"/>
  <c r="V47" i="34"/>
  <c r="E47" i="34"/>
  <c r="D47" i="34"/>
  <c r="C47" i="34"/>
  <c r="B47" i="34"/>
  <c r="A47" i="34"/>
  <c r="V46" i="34"/>
  <c r="E46" i="34"/>
  <c r="D46" i="34"/>
  <c r="C46" i="34"/>
  <c r="B46" i="34"/>
  <c r="A46" i="34"/>
  <c r="V45" i="34"/>
  <c r="E45" i="34"/>
  <c r="D45" i="34"/>
  <c r="C45" i="34"/>
  <c r="B45" i="34"/>
  <c r="A45" i="34"/>
  <c r="V44" i="34"/>
  <c r="E44" i="34"/>
  <c r="D44" i="34"/>
  <c r="C44" i="34"/>
  <c r="B44" i="34"/>
  <c r="A44" i="34"/>
  <c r="V43" i="34"/>
  <c r="E43" i="34"/>
  <c r="D43" i="34"/>
  <c r="C43" i="34"/>
  <c r="B43" i="34"/>
  <c r="A43" i="34"/>
  <c r="V42" i="34"/>
  <c r="E42" i="34"/>
  <c r="D42" i="34"/>
  <c r="C42" i="34"/>
  <c r="B42" i="34"/>
  <c r="A42" i="34"/>
  <c r="V41" i="34"/>
  <c r="E41" i="34"/>
  <c r="D41" i="34"/>
  <c r="C41" i="34"/>
  <c r="B41" i="34"/>
  <c r="A41" i="34"/>
  <c r="V40" i="34"/>
  <c r="E40" i="34"/>
  <c r="D40" i="34"/>
  <c r="C40" i="34"/>
  <c r="B40" i="34"/>
  <c r="A40" i="34"/>
  <c r="V39" i="34"/>
  <c r="E39" i="34"/>
  <c r="D39" i="34"/>
  <c r="C39" i="34"/>
  <c r="B39" i="34"/>
  <c r="A39" i="34"/>
  <c r="V38" i="34"/>
  <c r="E38" i="34"/>
  <c r="D38" i="34"/>
  <c r="C38" i="34"/>
  <c r="B38" i="34"/>
  <c r="A38" i="34"/>
  <c r="V37" i="34"/>
  <c r="E37" i="34"/>
  <c r="D37" i="34"/>
  <c r="C37" i="34"/>
  <c r="B37" i="34"/>
  <c r="A37" i="34"/>
  <c r="V36" i="34"/>
  <c r="E36" i="34"/>
  <c r="D36" i="34"/>
  <c r="C36" i="34"/>
  <c r="B36" i="34"/>
  <c r="A36" i="34"/>
  <c r="V35" i="34"/>
  <c r="E35" i="34"/>
  <c r="D35" i="34"/>
  <c r="C35" i="34"/>
  <c r="B35" i="34"/>
  <c r="A35" i="34"/>
  <c r="V34" i="34"/>
  <c r="E34" i="34"/>
  <c r="D34" i="34"/>
  <c r="C34" i="34"/>
  <c r="B34" i="34"/>
  <c r="A34" i="34"/>
  <c r="V33" i="34"/>
  <c r="E33" i="34"/>
  <c r="D33" i="34"/>
  <c r="C33" i="34"/>
  <c r="B33" i="34"/>
  <c r="A33" i="34"/>
  <c r="V32" i="34"/>
  <c r="E32" i="34"/>
  <c r="D32" i="34"/>
  <c r="C32" i="34"/>
  <c r="B32" i="34"/>
  <c r="A32" i="34"/>
  <c r="V31" i="34"/>
  <c r="E31" i="34"/>
  <c r="D31" i="34"/>
  <c r="C31" i="34"/>
  <c r="B31" i="34"/>
  <c r="A31" i="34"/>
  <c r="V30" i="34"/>
  <c r="E30" i="34"/>
  <c r="D30" i="34"/>
  <c r="C30" i="34"/>
  <c r="B30" i="34"/>
  <c r="A30" i="34"/>
  <c r="V29" i="34"/>
  <c r="E29" i="34"/>
  <c r="D29" i="34"/>
  <c r="C29" i="34"/>
  <c r="B29" i="34"/>
  <c r="A29" i="34"/>
  <c r="V28" i="34"/>
  <c r="E28" i="34"/>
  <c r="D28" i="34"/>
  <c r="C28" i="34"/>
  <c r="B28" i="34"/>
  <c r="A28" i="34"/>
  <c r="V27" i="34"/>
  <c r="E27" i="34"/>
  <c r="D27" i="34"/>
  <c r="C27" i="34"/>
  <c r="B27" i="34"/>
  <c r="A27" i="34"/>
  <c r="V26" i="34"/>
  <c r="E26" i="34"/>
  <c r="D26" i="34"/>
  <c r="C26" i="34"/>
  <c r="B26" i="34"/>
  <c r="A26" i="34"/>
  <c r="V25" i="34"/>
  <c r="E25" i="34"/>
  <c r="D25" i="34"/>
  <c r="C25" i="34"/>
  <c r="B25" i="34"/>
  <c r="A25" i="34"/>
  <c r="V24" i="34"/>
  <c r="E24" i="34"/>
  <c r="D24" i="34"/>
  <c r="C24" i="34"/>
  <c r="B24" i="34"/>
  <c r="A24" i="34"/>
  <c r="V23" i="34"/>
  <c r="E23" i="34"/>
  <c r="D23" i="34"/>
  <c r="C23" i="34"/>
  <c r="B23" i="34"/>
  <c r="A23" i="34"/>
  <c r="V22" i="34"/>
  <c r="E22" i="34"/>
  <c r="D22" i="34"/>
  <c r="C22" i="34"/>
  <c r="B22" i="34"/>
  <c r="A22" i="34"/>
  <c r="V21" i="34"/>
  <c r="E21" i="34"/>
  <c r="D21" i="34"/>
  <c r="C21" i="34"/>
  <c r="B21" i="34"/>
  <c r="A21" i="34"/>
  <c r="V20" i="34"/>
  <c r="E20" i="34"/>
  <c r="D20" i="34"/>
  <c r="C20" i="34"/>
  <c r="B20" i="34"/>
  <c r="A20" i="34"/>
  <c r="V19" i="34"/>
  <c r="E19" i="34"/>
  <c r="D19" i="34"/>
  <c r="C19" i="34"/>
  <c r="B19" i="34"/>
  <c r="A19" i="34"/>
  <c r="V18" i="34"/>
  <c r="E18" i="34"/>
  <c r="D18" i="34"/>
  <c r="C18" i="34"/>
  <c r="B18" i="34"/>
  <c r="A18" i="34"/>
  <c r="V17" i="34"/>
  <c r="E17" i="34"/>
  <c r="D17" i="34"/>
  <c r="C17" i="34"/>
  <c r="B17" i="34"/>
  <c r="A17" i="34"/>
  <c r="U382" i="62"/>
  <c r="T382" i="62"/>
  <c r="R382" i="62"/>
  <c r="Q382" i="62"/>
  <c r="P382" i="62"/>
  <c r="O382" i="62"/>
  <c r="N382" i="62"/>
  <c r="M382" i="62"/>
  <c r="L382" i="62"/>
  <c r="K382" i="62"/>
  <c r="J382" i="62"/>
  <c r="I16" i="34"/>
  <c r="I382" i="62" s="1"/>
  <c r="E16" i="34"/>
  <c r="D16" i="34"/>
  <c r="C16" i="34"/>
  <c r="B16" i="34"/>
  <c r="A16" i="34"/>
  <c r="U15" i="34"/>
  <c r="T15" i="34"/>
  <c r="S381" i="62"/>
  <c r="R15" i="34"/>
  <c r="Q15" i="34"/>
  <c r="P15" i="34"/>
  <c r="P381" i="62" s="1"/>
  <c r="P15" i="62" s="1"/>
  <c r="O15" i="34"/>
  <c r="O381" i="62" s="1"/>
  <c r="N15" i="34"/>
  <c r="N381" i="62" s="1"/>
  <c r="N15" i="62" s="1"/>
  <c r="M15" i="34"/>
  <c r="M381" i="62" s="1"/>
  <c r="M15" i="62" s="1"/>
  <c r="L15" i="34"/>
  <c r="K15" i="34"/>
  <c r="K11" i="34" s="1"/>
  <c r="J15" i="34"/>
  <c r="I15" i="34"/>
  <c r="E15" i="34"/>
  <c r="D15" i="34"/>
  <c r="C15" i="34"/>
  <c r="B15" i="34"/>
  <c r="A15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A8" i="34"/>
  <c r="H5" i="34"/>
  <c r="E5" i="34"/>
  <c r="H4" i="34"/>
  <c r="E4" i="34"/>
  <c r="H3" i="34"/>
  <c r="E3" i="34"/>
  <c r="H2" i="34"/>
  <c r="E2" i="34"/>
  <c r="O15" i="62" l="1"/>
  <c r="P11" i="34"/>
  <c r="M10" i="34"/>
  <c r="N13" i="62"/>
  <c r="O13" i="62"/>
  <c r="P13" i="62"/>
  <c r="M13" i="62"/>
  <c r="V12" i="34"/>
  <c r="V14" i="34"/>
  <c r="P10" i="34"/>
  <c r="N11" i="34"/>
  <c r="V13" i="34"/>
  <c r="I11" i="34"/>
  <c r="I381" i="62"/>
  <c r="I15" i="62" s="1"/>
  <c r="Q11" i="34"/>
  <c r="Q381" i="62"/>
  <c r="Q15" i="62" s="1"/>
  <c r="J10" i="34"/>
  <c r="J381" i="62"/>
  <c r="J15" i="62" s="1"/>
  <c r="R10" i="34"/>
  <c r="R381" i="62"/>
  <c r="R15" i="62" s="1"/>
  <c r="L11" i="34"/>
  <c r="L381" i="62"/>
  <c r="L15" i="62" s="1"/>
  <c r="T11" i="34"/>
  <c r="T381" i="62"/>
  <c r="T15" i="62" s="1"/>
  <c r="K10" i="34"/>
  <c r="K381" i="62"/>
  <c r="K15" i="62" s="1"/>
  <c r="U11" i="34"/>
  <c r="U381" i="62"/>
  <c r="U15" i="62" s="1"/>
  <c r="S10" i="34"/>
  <c r="S382" i="62"/>
  <c r="V382" i="62" s="1"/>
  <c r="N10" i="34"/>
  <c r="M11" i="34"/>
  <c r="O11" i="34"/>
  <c r="O10" i="34"/>
  <c r="S11" i="34"/>
  <c r="U10" i="34"/>
  <c r="Q10" i="34"/>
  <c r="L10" i="34"/>
  <c r="T10" i="34"/>
  <c r="J11" i="34"/>
  <c r="R11" i="34"/>
  <c r="V15" i="34"/>
  <c r="V15" i="62" l="1"/>
  <c r="I13" i="62"/>
  <c r="S15" i="62"/>
  <c r="V381" i="62"/>
  <c r="V13" i="62" s="1"/>
  <c r="L13" i="62"/>
  <c r="U13" i="62"/>
  <c r="R13" i="62"/>
  <c r="S13" i="62"/>
  <c r="K13" i="62"/>
  <c r="J13" i="62"/>
  <c r="T13" i="62"/>
  <c r="Q13" i="62"/>
  <c r="V11" i="34"/>
  <c r="E31" i="63" s="1"/>
  <c r="V10" i="34"/>
  <c r="H31" i="63" l="1"/>
  <c r="H34" i="63" s="1"/>
  <c r="E34" i="63"/>
</calcChain>
</file>

<file path=xl/sharedStrings.xml><?xml version="1.0" encoding="utf-8"?>
<sst xmlns="http://schemas.openxmlformats.org/spreadsheetml/2006/main" count="3694" uniqueCount="506">
  <si>
    <t>UNIDAD RESPONSABLE</t>
  </si>
  <si>
    <t>UNIDAD EJECUTORA</t>
  </si>
  <si>
    <t>PARTIDA PRESUPUESTAL</t>
  </si>
  <si>
    <t>Clave</t>
  </si>
  <si>
    <t>MUNICIPIO DE OAXACA DE JUÁREZ</t>
  </si>
  <si>
    <t>Nombre</t>
  </si>
  <si>
    <t xml:space="preserve">ENERO </t>
  </si>
  <si>
    <t>PLURIANUAL</t>
  </si>
  <si>
    <t>AÑOS PLURIANUALES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</si>
  <si>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</si>
  <si>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</si>
  <si>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</si>
  <si>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</si>
  <si>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</si>
  <si>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</si>
  <si>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</si>
  <si>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</si>
  <si>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</si>
  <si>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</si>
  <si>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</si>
  <si>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CAPÍTULO</t>
  </si>
  <si>
    <t>Campo</t>
  </si>
  <si>
    <t>Descripción</t>
  </si>
  <si>
    <t>Instructivo de llenado</t>
  </si>
  <si>
    <t>N°</t>
  </si>
  <si>
    <t>PROYECCIÓN ANUAL (IVA INCLUIDO)</t>
  </si>
  <si>
    <t>Clave de la Unidad Responsable</t>
  </si>
  <si>
    <t>Clave de la Unidad Ejecutora</t>
  </si>
  <si>
    <t>Capítulo</t>
  </si>
  <si>
    <t>Clave de la Partida Presupuestal</t>
  </si>
  <si>
    <t>Proyección anual</t>
  </si>
  <si>
    <t>Plurianual</t>
  </si>
  <si>
    <t>Años plurianuales</t>
  </si>
  <si>
    <t>Indicar los años que integran o integrarán la contratación plurianual que corresponda</t>
  </si>
  <si>
    <t>TOTAL DEL PRESUPUESTO REQUERIDO IVA INCLUIDO</t>
  </si>
  <si>
    <t>REVISÓ</t>
  </si>
  <si>
    <t>NOMBRE DE LA UNIDAD RESPONSABLE</t>
  </si>
  <si>
    <t>NOMBRE DE LA UNIDAD EJECUTORA</t>
  </si>
  <si>
    <t>ELABORÓ</t>
  </si>
  <si>
    <t>AUTORIZÓ</t>
  </si>
  <si>
    <t>Columna1</t>
  </si>
  <si>
    <t>PRESIDENCIA MUNICIPAL</t>
  </si>
  <si>
    <t>SINDICATURAS</t>
  </si>
  <si>
    <t>REGIDURIAS</t>
  </si>
  <si>
    <t>AGENCIA DE DONAJÍ</t>
  </si>
  <si>
    <t>AGENCIA DE PUEBLO NUEVO</t>
  </si>
  <si>
    <t>AGENCIA DE SAN FELIPE DEL AGUA</t>
  </si>
  <si>
    <t>AGENCIA DE SAN JUAN CHAPULTEPEC</t>
  </si>
  <si>
    <t>AGENCIA DE TRINIDAD DE VIGUERA</t>
  </si>
  <si>
    <t>AGENCIA DE SANTA ROSA PANZACOLA</t>
  </si>
  <si>
    <t>AGENCIA DE MONTOYA</t>
  </si>
  <si>
    <t>AGENCIA DE CANDIANI</t>
  </si>
  <si>
    <t>AGENCIA DE CINCO SEÑORES</t>
  </si>
  <si>
    <t>AGENCIA DE DOLORES</t>
  </si>
  <si>
    <t>AGENCIA DE GUADALUPE VICTORIA</t>
  </si>
  <si>
    <t>AGENCIA DE SAN MARTIN MEXICAPAM DE CÁRDENAS</t>
  </si>
  <si>
    <t>AGENCIA DE SAN LUIS BELTRÁN</t>
  </si>
  <si>
    <t>SECRETARÍA MUNICIPAL</t>
  </si>
  <si>
    <t>TESORERÍA MUNICIPAL</t>
  </si>
  <si>
    <t>SECRETARÍA DE OBRAS PÚBLICAS Y DESARROLLO URBANO</t>
  </si>
  <si>
    <t>SECRETARÍA DE GOBIERNO MUNICIPAL</t>
  </si>
  <si>
    <t>SECRETARÍA DE RECURSOS HUMANOS Y MATERIALES</t>
  </si>
  <si>
    <t>SECRETARÍA DE SEGURIDAD CIUDADANA, MOVILIDAD Y PROTECCIÓN CIVIL</t>
  </si>
  <si>
    <t>SECRETARÍA DE SERVICIOS MUNICIPALES</t>
  </si>
  <si>
    <t>SECRETARÍA DE BIENESTAR MUNICIPAL</t>
  </si>
  <si>
    <t>SECRETARÍA DE DESARROLLO ECONÓMICO</t>
  </si>
  <si>
    <t>SECRETARÍA DE FOMENTO TURÍSTICO</t>
  </si>
  <si>
    <t>SECRETARÍA DE ARTE Y CULTURA</t>
  </si>
  <si>
    <t>SECRETARÍA DE MEDIO AMBIENTE Y CAMBIO CLIMÁTICO</t>
  </si>
  <si>
    <t>JEFATURA DE LA OFICINA  DE PRESIDENCIA</t>
  </si>
  <si>
    <t>SECRETARÍA PARTICULAR</t>
  </si>
  <si>
    <t>SECRETARÍA TÉCNICA</t>
  </si>
  <si>
    <t>CONSEJERÍA JURÍDICA</t>
  </si>
  <si>
    <t>DIRECCIÓN  DE SISTEMAS DE INFORMACIÓN</t>
  </si>
  <si>
    <t>COORDINACIÓN DE CIUDAD EDUCADORA</t>
  </si>
  <si>
    <t>COORDINACIÓN DE COMUNICACIÓN SOCIAL</t>
  </si>
  <si>
    <t>COORDINACIÓN DE ASUNTOS METROPOLITANOS</t>
  </si>
  <si>
    <t>COORDINACIÓN DE RELACIONES INTERGUBERNAMENTALES Y PROCURACIÓN DE FONDOS</t>
  </si>
  <si>
    <t>SISTEMA MUNICIPAL PARA EL DESARROLLO INTEGRAL DE LA FAMILIA (DIF)</t>
  </si>
  <si>
    <t>DIRECCIÓN DE PENSIONES</t>
  </si>
  <si>
    <t>INSTITUTO MUNICIPAL DE LAS MUJERES</t>
  </si>
  <si>
    <t>INSTITUTO MUNICIPAL DE PLANEACIÓN</t>
  </si>
  <si>
    <t>INSTITUTO MUNICIPAL DE JUVENTUD</t>
  </si>
  <si>
    <t>INSTITUTO MUNICIPAL DE DEPORTE</t>
  </si>
  <si>
    <t>INSTITUTO MUNICIPAL DE LENGUAS INDIGENAS</t>
  </si>
  <si>
    <t>ÓRGANO INTERNO DE CONTROL</t>
  </si>
  <si>
    <t>ALCALDÍA</t>
  </si>
  <si>
    <t>UNIDAD DE TRANSPARENCIA</t>
  </si>
  <si>
    <t>SINDICATURA PRIMERA</t>
  </si>
  <si>
    <t>SINDICATURA SEGUNDA</t>
  </si>
  <si>
    <t>REGIDURÍA HACIENDA MUNICIPAL Y DE TRANSPARENCIA Y DE GOBIERNO ABIERTO</t>
  </si>
  <si>
    <t>REGIDURÍA DE BIENESTAR Y DE NORMATIVIDAD Y NOMENCLATURA MUNICIPAL</t>
  </si>
  <si>
    <t>REGIDURÍA DE GOBIERNO Y ESPECTÁCULOS Y DE TURISMO</t>
  </si>
  <si>
    <t>REGIDURÍA DE OBRAS PÚBLICAS Y DESARROLLO URBANO Y DE CENTRO HISTÓRICO</t>
  </si>
  <si>
    <t>REGIDURÍA DE IGUALDAD DE GÉNERO Y  DE LA CIUDAD EDUCADORA</t>
  </si>
  <si>
    <t>REGIDURÍA DE SERVICIOS MUNICIPALES Y DE MERCADOS Y COMERCIO EN VÍA PÚBLICA</t>
  </si>
  <si>
    <t>REGIDURÍA DE SEGURIDAD CIUDADANA Y MOVILIDAD Y DE AGENCIAS Y COLONIAS</t>
  </si>
  <si>
    <t>REGIDURÍA DE DESARROLLO ECONÓMICO Y MEJORA REGULATORIA</t>
  </si>
  <si>
    <t>REGIDURÍA DE MEDIO AMBIENTE Y CAMBIO CLIMÁTICO</t>
  </si>
  <si>
    <t>REGIDURÍA DE DERECHOS HUMANOS Y ASUNTOS INDÍGENAS</t>
  </si>
  <si>
    <t>REGIDURÍA DE SALUD, SANIDAD Y ASISTENCIA SOCIAL</t>
  </si>
  <si>
    <t>REGIDURÍA DE JUVENTUD Y DEPORTE Y DE ATENCIÓN A GRUPOS VULNERABLES</t>
  </si>
  <si>
    <t>REGIDURÍA DE PROTECCIÓN CIVIL Y DE ZONA METROPOLITANA</t>
  </si>
  <si>
    <t>AGENCIA DE SAN MARTÍN MEXICAPAM DE CÁRDENAS</t>
  </si>
  <si>
    <t xml:space="preserve">DIRECCIÓN DE INGRESOS </t>
  </si>
  <si>
    <t>DIRECCIÓN DE EGRESOS Y CONTROL PRESUPUESTAL</t>
  </si>
  <si>
    <t>DIRECCIÓN DE CONTABILIDAD</t>
  </si>
  <si>
    <t>DIRECCIÓN DEL PATRIMONIO HISTÓRICO</t>
  </si>
  <si>
    <t>DIRECCIÓN DE PLANEACIÓN URBANA Y LICENCIAS</t>
  </si>
  <si>
    <t>DIRECCIÓN DE CONTRATACIÓN, SEGUIMIENTO Y CONTROL DE OBRA PÚBLICA</t>
  </si>
  <si>
    <t>DIRECCIÓN DE OBRAS PÚBLICAS Y MANTENIMIENTO</t>
  </si>
  <si>
    <t>COORDINACIÓN DEL CENTRO HISTÓRICO</t>
  </si>
  <si>
    <t>DIRECCIÓN DE COMERCIO EN VÍA PÚBLICA</t>
  </si>
  <si>
    <t>DIRECCIÓN DE AGENCIAS, BARRIOS Y COLONIAS</t>
  </si>
  <si>
    <t>DIRECCIÓN DE CAPITAL HUMANO</t>
  </si>
  <si>
    <t>DIRECCIÓN DE RECURSOS MATERIALES</t>
  </si>
  <si>
    <t>DIRECCIÓN DE PATRIMONIO</t>
  </si>
  <si>
    <t>DIRECCIÓN DE PROXIMIDAD SOCIAL</t>
  </si>
  <si>
    <t>DIRECCIÓN DE PROTECCIÓN CIVIL</t>
  </si>
  <si>
    <t>DIRECCIÓN DE ASEO PÚBLICO</t>
  </si>
  <si>
    <t>DIRECCIÓN DE MANTENIMIENTO URBANO</t>
  </si>
  <si>
    <t>DIRECCIÓN DE EDUCACIÓN, CIENCIA Y TECNOLOGÍA</t>
  </si>
  <si>
    <t>DIRECCIÓN DE BIENESTAR COMUNITARIO</t>
  </si>
  <si>
    <t>DIRECCIÓN DE REGULACIÓN DE ACTIVIDAD COMERCIAL</t>
  </si>
  <si>
    <t>DIRECCIÓN DE DESARROLLO ECONÓMICO Y SOLIDARIO</t>
  </si>
  <si>
    <t>DIRECCIÓN DE AUDITORÍA INTERNA</t>
  </si>
  <si>
    <t>DIRECCIÓN DE CONTROL Y MEJORA DE LA GESTIÓN PÚBLICA</t>
  </si>
  <si>
    <t>DIRECCIÓN DE QUEJAS, DENUNCIAS, INVESTIGACIONES Y SITUACIÓN PATRIMONUAL</t>
  </si>
  <si>
    <t>DIRECCIÓN DE RESPONSABILIDADES ADMINISTRATIVAS, CONTROVERSIAS Y SANCIONES</t>
  </si>
  <si>
    <t>CLAVE DE LA UNIDAD RESPONSABLE (UR)</t>
  </si>
  <si>
    <t>CLAVE DE LA UNIDAD EJECUTORA (UE)</t>
  </si>
  <si>
    <t>DIRECCIÓN DE MOVILIDAD</t>
  </si>
  <si>
    <t>MATERIALES, ÚTILES Y EQUIPOS MENORES DE OFICINA</t>
  </si>
  <si>
    <t>MATERIALES Y ÚTILES DE IMPRESIÓN Y REPRODUCCIÓN</t>
  </si>
  <si>
    <t>MATERIAL ESTADÍSTICO Y GEOGRÁFICO</t>
  </si>
  <si>
    <t>MATERIALES, ÚTILES Y EQUIPOS MENORES DE TECNOLOGÍAS DE LA INFORMACIÓN Y COMUNICACIONES</t>
  </si>
  <si>
    <t>MATERIAL IMPRESO E INFORMACIÓN DIGITAL</t>
  </si>
  <si>
    <t>MATERIAL DE LIMPIEZA</t>
  </si>
  <si>
    <t>MATERIALES Y ÚTILES DE ENSEÑANZA</t>
  </si>
  <si>
    <t>MATERIALES PARA EL REGISTRO E IDENTIFICACIÓN DE BIENES Y PERSONAS</t>
  </si>
  <si>
    <t>PRODUCTOS ALIMENTICIOS PARA PERSONAS</t>
  </si>
  <si>
    <t>PRODUCTOS ALIMENTICIOS PARA ANIMALES</t>
  </si>
  <si>
    <t>UTENSILIOS PARA EL SERVICIO DE ALIMENTACIÓN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</si>
  <si>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</si>
  <si>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</si>
  <si>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</si>
  <si>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</si>
  <si>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</si>
  <si>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</si>
  <si>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ARTICULOS METÁLICOS PARA LA CONSTRUCCIÓN</t>
  </si>
  <si>
    <t>MATERIALES COMPLEMENTARIOS</t>
  </si>
  <si>
    <t>OTROS MATERIALES Y ARTÍCULOS DE CONSTRUCCIÓN Y REPARACIÓN</t>
  </si>
  <si>
    <t>MEDICINAS Y PRODUCTOS FARMACÉUTICOS</t>
  </si>
  <si>
    <t>MATERIALES, ACCESORIOS Y SUMINISTROS MÉDICOS</t>
  </si>
  <si>
    <t>MATERIALES, ACCESORIOS Y SUMINISTROS DE LABORATORIO</t>
  </si>
  <si>
    <t>FIBRAS SINTÉTICAS, HULES, PLÁSTICOS Y DERIVADOS</t>
  </si>
  <si>
    <t>OTROS PRODUCTOS QUÍMICOS</t>
  </si>
  <si>
    <t>COMBUSTIBLES, LUBRICANTES Y ADITIVOS</t>
  </si>
  <si>
    <t>VESTUARIO Y UNIFORMES</t>
  </si>
  <si>
    <t>PRENDAS DE SEGURIDAD Y PROTECCIÓN PERSONAL</t>
  </si>
  <si>
    <t>ARTÍCULOS DEPORTIVOS</t>
  </si>
  <si>
    <t>PRODUCTOS TEXTILES</t>
  </si>
  <si>
    <t>BLANCOS Y OTROS PRODUTCTOS TEXTILES, EXCEPTO PRENDAS DE VESTIR</t>
  </si>
  <si>
    <t>SUSTANCIAS Y MATERIALES EXPLOSIVOS</t>
  </si>
  <si>
    <t>MATERIALES DE SEGURIDAD PÚBLICA</t>
  </si>
  <si>
    <t>PRENDAS DE PROTECCIÓN PARA SEGURIDAD PÚBLICA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</si>
  <si>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</si>
  <si>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</si>
  <si>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</si>
  <si>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MENORES DE EQUIPO DE CÓMPUTO Y TECNOLOGIAS DE LA INFORMACIÓN</t>
  </si>
  <si>
    <t>REFACCIONES Y ACCESORIOS MENORES DE EQUIPO E INSTRUMENTAL MÉDICO Y DE LABORATORIO</t>
  </si>
  <si>
    <t>REFACCIONES Y ACCESORIOS MENORES DE EQUIPO DE TRANSPORTE</t>
  </si>
  <si>
    <t>REFACCIONES Y ACCESORIOS MENORES DE EQUIPO DE DEFENSA Y SEGURIDAD</t>
  </si>
  <si>
    <t>REFACCIONES Y ACCESORIOS MENORES DE MAQUINARIA Y OTROS EQUIPOS</t>
  </si>
  <si>
    <t>REFACCIONES Y ACCESORIOS MENORES OTROS BIENES MUEBLES</t>
  </si>
  <si>
    <t>ENERGIA ELÉCTRICA</t>
  </si>
  <si>
    <t>ALUMBRADO PÚBLICO</t>
  </si>
  <si>
    <t>GAS</t>
  </si>
  <si>
    <t>AGUA</t>
  </si>
  <si>
    <t>TELEFONÍA TRADICIONAL</t>
  </si>
  <si>
    <t>TELEFONÍA CELULAR</t>
  </si>
  <si>
    <t>SERVICIOS DE ACCESO DE INTERNET, REDES Y PROCESAMIENTO DE INFORMACIÓN</t>
  </si>
  <si>
    <t>SERVICIOS POSTALES Y TELEGRÁFICOS</t>
  </si>
  <si>
    <t>SERVICIOS INTEGRALES Y OTROS SERVICIOS</t>
  </si>
  <si>
    <t>ARRENDAMIENTO DE TERRENOS</t>
  </si>
  <si>
    <t>ARRENDAMIENTO DE EDIFICIOS</t>
  </si>
  <si>
    <t>ARRENDAMIENTO DE MOBILIARIO Y EQUIPO DE ADMINISTRACIÓN, EDUCACIONAL Y RECREATIVO</t>
  </si>
  <si>
    <t>ARRENDAMIENTO DE EQUIPO E INSTRUMENTAL MÉDICO Y DE LABORATORIO</t>
  </si>
  <si>
    <t>ARRENDAMIENTO DE EQUIPO DE TRANSPORTE</t>
  </si>
  <si>
    <t>ARRENDAMIENTO DE MAQUINARIA, OTROS EQUIPOS Y HERRAMIENTAS</t>
  </si>
  <si>
    <t>ARRENDAMIENTOS DE ACTIVOS INTANGIBLES</t>
  </si>
  <si>
    <t>ARRENDAMIENTO FINANCIERO</t>
  </si>
  <si>
    <t>OTROS ARRENDAMIENTOS</t>
  </si>
  <si>
    <t>SERVICIOS LEGALES, DE CONTABILIDAD, AUDITORÍA Y RELACIONADOS</t>
  </si>
  <si>
    <t>SERVICIOS DE DISEÑO, ARQUITECTURA, INGENIERÍA Y ACTIVIDADES RELACIONADAS</t>
  </si>
  <si>
    <t>SERVICIOS DE CONSULTORÍA ADMINISTRATIVA, PROCESOS, TÉCNICA Y EN TECNOLOGÍAS DE LA INFORMACIÓN</t>
  </si>
  <si>
    <t>SERVICIOS DE CAPACITACIÓN</t>
  </si>
  <si>
    <t>SERVICIOS DE INVESTIGACIÓN CIENTÍFICA Y DESARROLLO</t>
  </si>
  <si>
    <t>SERVICIOS DE APOYO ADMINISTRATIVO, TRADUCCIÓN, FOTOCOPIADO E IMPRESIÓN</t>
  </si>
  <si>
    <t>SERVICIOS PROFESIONALES, CIENTÍFICOS Y TÉCNICOS INTEGRALES</t>
  </si>
  <si>
    <t>SERVICIOS FINANCIEROS Y BANCARIOS</t>
  </si>
  <si>
    <t>SERVICIOS DE COBRANZA, INVESTIGACIÓN CREDITICIA Y SIMILAR</t>
  </si>
  <si>
    <t>SERVICIOS DE RECAUDACIÓN, TRASLADO Y CUSTODIA DE VALORES</t>
  </si>
  <si>
    <t>SEGUROS DE RESPONSABILIDAD PATRIMONIAL Y FIANZAS</t>
  </si>
  <si>
    <t>SEGURO DE BIENES PATRIMONIALES</t>
  </si>
  <si>
    <t>FLETES Y MANIOBRAS</t>
  </si>
  <si>
    <t>COMISIONES POR VENTAS</t>
  </si>
  <si>
    <t>SERVICIOS FINANCIEROS, BANCARIOS Y COMERCIALES INTEGRALES</t>
  </si>
  <si>
    <t>CONSERVACIÓN Y MANTENIMIENTO MENOR DE INMUEBLES</t>
  </si>
  <si>
    <t>INSTALACIÓN, REPARACIÓN Y MANTENIMIENTO DE MOBILIARIO Y EQUIPO DE ADMINISTRACIÓN, EDUCACIONAL Y RECREATIVO</t>
  </si>
  <si>
    <t>INSTALACIÓN, REPARACIÓN Y MANTENIMIENTO DE EQUIPO DE CÓMPUTO Y TECNOLOGÍA DE LA INFORMACIÓN</t>
  </si>
  <si>
    <t>INSTALACIÓN, REPARACIÓN Y MANTENIMIENTO DE EQUIPO Y DE INSTRUMENTAL MÉDICO Y DE LABORATORIO</t>
  </si>
  <si>
    <t>REPARACIÓN Y MANTENIMIENTO DE EQUIPO DE TRANSPORTE</t>
  </si>
  <si>
    <t>REPARACIÓN Y MANTENIMIENTO DE EQUIPO DE DEFENSA Y SEGURIDAD</t>
  </si>
  <si>
    <t>INSTALACIÓN, REPARACIÓN Y MANTENIMIENTO DE MAQUINARIA, OTROS EQUIPOS Y HERRAMIENTA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</si>
  <si>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</si>
  <si>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</si>
  <si>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</si>
  <si>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SERVICIOS DE CREATIVIDAD, PREPRODUCCIÓN Y PRODUCCIÓN DE PUBLICIDAD, EXCEPTO INTERNET</t>
  </si>
  <si>
    <t>OTROS SERVICIOS DE INFORMACIÓN</t>
  </si>
  <si>
    <t>PASAJES AÉREOS</t>
  </si>
  <si>
    <t>PASAJES TERRESTRES</t>
  </si>
  <si>
    <t>AUTOTRANSPORTE</t>
  </si>
  <si>
    <t>VIÁTICOS EN EL PAÍS</t>
  </si>
  <si>
    <t>VIÁTICOS EN EL EXTRANJERO</t>
  </si>
  <si>
    <t>GASTOS CEREMONIALES</t>
  </si>
  <si>
    <t>GASTOS DE ORDEN SOCIAL Y CULTURAL</t>
  </si>
  <si>
    <t>CONGRESOS Y CONVENCIONES</t>
  </si>
  <si>
    <t>GASTOS DE REPRESENTACIÓN</t>
  </si>
  <si>
    <t>SERVICIOS FUNERARIOS Y DE CEMENTERIOS</t>
  </si>
  <si>
    <t>IMPUESTOS Y DERECHOS</t>
  </si>
  <si>
    <t>SENTENCIAS Y RESOLUCIONES POR AUTORIDAD COMPETENTE</t>
  </si>
  <si>
    <t>PENAS, MULTAS, ACCESORIOS Y ACTUALIZACIONES</t>
  </si>
  <si>
    <t>OTROS GASTOS POR RESPONSABILIDADES</t>
  </si>
  <si>
    <t>IMPUESTO SOBRE NÓMINAS Y OTROS QUE SE DERIVEN DE UNA RELACIÓN LABORAL</t>
  </si>
  <si>
    <t>OTROS SERVICIOS GENERALES</t>
  </si>
  <si>
    <t>SUBSIDIOS A LA VIVIENDA</t>
  </si>
  <si>
    <t>AYUDAS SOCIALES A PERSONAS</t>
  </si>
  <si>
    <t>BECAS Y OTRAS AYUDAS PARA PROGRAMS DE CAPACITACIÓN</t>
  </si>
  <si>
    <t>AYUDAS SOCIALES A INSTITUCIONES DE ENSEÑANZA</t>
  </si>
  <si>
    <t>AYUDAS SOCIALES A INSTITUCIONES SIN FINES DE LUCRO</t>
  </si>
  <si>
    <t>AYUDAS POR DESASTRES NATURALES Y OTROS SINIESTROS</t>
  </si>
  <si>
    <t>PENSIONES</t>
  </si>
  <si>
    <t>JUBILACIONES</t>
  </si>
  <si>
    <t>OTRAS PENSIONES Y JUBILACIONES</t>
  </si>
  <si>
    <t>TRANSFERENCIAS PARA ORGANIZASMOS INTERNACIONALES</t>
  </si>
  <si>
    <t>MUEBLES DE OFICINA Y ESTANTERÍA</t>
  </si>
  <si>
    <t>BIENES ARTÍSTICOS, CULTURALES Y CIENTIFICOS</t>
  </si>
  <si>
    <t>EQUIPO DE CÓMPUTO Y DE TECNOLOGÍAS DE LA INFORMACIÓN</t>
  </si>
  <si>
    <t>OTROS MOBILIARIOS Y EQUIPOS DE ADMINISTRACIÓN</t>
  </si>
  <si>
    <t>EQUIPOS Y APARATOS AUDIOVISUALES</t>
  </si>
  <si>
    <t>APARATOS DEPORTIVOS</t>
  </si>
  <si>
    <t>CÁMARAS FOTOGRÁFICAS Y DE VIDEO</t>
  </si>
  <si>
    <t>OTRO MOBILIARIO Y EQUIPO EDUCACIONAL Y RECREATIVO</t>
  </si>
  <si>
    <t>EQUIPO MÉDICO Y DE LABORATORIO</t>
  </si>
  <si>
    <t>INSTRUMENTAL MÉDICO Y DE LABORATORIO</t>
  </si>
  <si>
    <t>VEHÍCULOS Y EQUIPO TERRESTRE</t>
  </si>
  <si>
    <t>CARROCERÍAS Y REMOLQUES</t>
  </si>
  <si>
    <t>OTROS EQUIPOS DE TRANSPORTE</t>
  </si>
  <si>
    <t xml:space="preserve">EQUIPO DE DEFENSA Y SEGURIDAD </t>
  </si>
  <si>
    <t>MAQUINARIA Y EQUIPO DE CONSTRUCCIÓN</t>
  </si>
  <si>
    <t>SISTEMAS DE AIRE ACONDICIONADO, CALEFACCIÓN Y DE REFRIGERACIÓN INDUSTRIAL Y COMERCIAL</t>
  </si>
  <si>
    <t>EQUIPO DE COMUNICACIÓN Y TELECOMUNICACIÓN</t>
  </si>
  <si>
    <t>EQUIPO DE GENERACIÓN ELÉCTRICA, APARATOS Y ACCESORIOS ELÉCTRICOS</t>
  </si>
  <si>
    <t>HERRAMIENTAS Y MAQUINAS-HERRAMIENTA</t>
  </si>
  <si>
    <t>OTROS EQUIPOS</t>
  </si>
  <si>
    <t>ESPECIES MENORES DE ZOOLÓGICO</t>
  </si>
  <si>
    <t>ÁRBOLES Y PLANTAS</t>
  </si>
  <si>
    <t>TERRENOS</t>
  </si>
  <si>
    <t>VIVIENDAS</t>
  </si>
  <si>
    <t>EDIFICIOS NO RESIDENCIALES</t>
  </si>
  <si>
    <t>SOFTWARE</t>
  </si>
  <si>
    <t>LICENCIAS INFORMÁTICAS E INTELECTUALES</t>
  </si>
  <si>
    <t>PARTIDA</t>
  </si>
  <si>
    <t xml:space="preserve">PRESUPUESTO AUTORIZADO </t>
  </si>
  <si>
    <t>CLAVE</t>
  </si>
  <si>
    <t xml:space="preserve">Programa Presupuestario </t>
  </si>
  <si>
    <t>Seleccionar la clave de la partida presupuestal específica que se afectará, de acuerdo al bien que se necesita adquir o el servicio que se necesita contratar</t>
  </si>
  <si>
    <t>Presupuesto autorizado por partida</t>
  </si>
  <si>
    <t>Concepto</t>
  </si>
  <si>
    <t>Unidad de medida</t>
  </si>
  <si>
    <t>Cantidad</t>
  </si>
  <si>
    <t>Precio estimado</t>
  </si>
  <si>
    <t>Describir detalladamente en mayúsculas el bien o servicio que se necesita adquirir o contratar. Ejemplo: HOJAS DE PAPEL BOND TAMAÑO CARTA BLANCAS</t>
  </si>
  <si>
    <t>Plasmar en que medida se cuantificará el bien o servicio que se necesita adquirir o contratar. Ejemplos: pieza, caja, paquete, etc.</t>
  </si>
  <si>
    <t>Indicar el número de unidades que se necesitan adquirir o contratar de acuerdo al bien o servicio especificado.</t>
  </si>
  <si>
    <t xml:space="preserve">Plasmar el valor unitario del bien o servicio que se necesita adquirir o contratar. </t>
  </si>
  <si>
    <t>Indicar en pesos el monto total  que le fue autorizado en la partida presupuestal que se trate, a la Unidad Ejecutora.
La celda inmediata inferior se marcará en color rojo cuando el requisitar el campo "Cantidad", el valor total del bien o el servicio haya excedido del presupuesto autorizado en la partida presupuestal, por lo que deberá ajustar la cantidad.</t>
  </si>
  <si>
    <t>Reflejar el importe total en el mes o los meses en los que se necesita realmente adquirir el bien o contratar el servicio, de acuerdo a la calendarización que se presenta. Evitar en la medida de lo posible distribuir el recurso autorizado entre 12 meses.</t>
  </si>
  <si>
    <t>Fecha</t>
  </si>
  <si>
    <t>17)</t>
  </si>
  <si>
    <t>18)</t>
  </si>
  <si>
    <t>Indicar si la necesidad del bien o servicio ya se encuentra o no dentro de una contratación plurianual o si se pretende integrar una. Plasmando un SI o un NO.</t>
  </si>
  <si>
    <t>Requisitar sólo las celdas que se encuentran marcadas en color verde</t>
  </si>
  <si>
    <t>SERVICIOS DE TELECOMUNCACIONES Y SATÉLITES</t>
  </si>
  <si>
    <t>SERVICIOS DE REVELADO DE FOTOGRAFÍAS</t>
  </si>
  <si>
    <t>ASIGNACIONES PRESUPUESTARIAS A ÓRGANOS AUTÓNOMOS</t>
  </si>
  <si>
    <t>MUEBLES EXCEPTO DE OFICINA Y ESTANTERÍA</t>
  </si>
  <si>
    <t>OTROS BIENES INMUEBLES</t>
  </si>
  <si>
    <t>DIRECCIÓN DE CENTRAL DE ABASTO</t>
  </si>
  <si>
    <t>DIRECCIÓN DE MERCADOS</t>
  </si>
  <si>
    <t>DIRECCIÓN DE CONCERTACIÓN SOCIAL Y POLÍTICAS</t>
  </si>
  <si>
    <t>DIRECCIÓN TÉCNICA</t>
  </si>
  <si>
    <t>FECHA DE ELABORACIÓN:</t>
  </si>
  <si>
    <t>Plasmar la fecha en que se elaboró el documento, en el formato (dd/mm/aaaa). Ejemplo: 01/01/2023.</t>
  </si>
  <si>
    <t>Elaboró</t>
  </si>
  <si>
    <t>Revisó</t>
  </si>
  <si>
    <t>Autorizó</t>
  </si>
  <si>
    <t>Plasmar el nombre completo, cargo y firma del servidor público que elaboró el documento</t>
  </si>
  <si>
    <t>Plasmar el nombre completo, cargo y firma del servidor público que revisó el documento</t>
  </si>
  <si>
    <t>Plasmar el nombre completo, cargo y firma del servidor público que autorizó el documento</t>
  </si>
  <si>
    <t>En la misma Hoja, seleccionar el capitulo correspondiente, de acuerdo al bien que se necesita adquirir o el servicio que se necesita contratar</t>
  </si>
  <si>
    <t>EN LA HOJA DENOMINADA "PAAAS 2023"</t>
  </si>
  <si>
    <t>Seleccionar la clave de la Unidad Ejecutora que corresponda. Esta información se cargará en automático en la Hoja "PAAAS 2023"</t>
  </si>
  <si>
    <t>Seleccionar la clave de la Unidad Responsable que corresponda. Esta información se cargará en automático en la Hoja "PAAAS 2023"</t>
  </si>
  <si>
    <t>Plasmar la clave del programa presupuestario que corresponda. Esta información se cargará en automático en la Hoja "PAAAS 2023"</t>
  </si>
  <si>
    <t>Una vez requisitados los formatos, las filas de cada hoja que no fueron utilizadas podrán ser eliminadas.</t>
  </si>
  <si>
    <r>
      <t xml:space="preserve">NOTA: Una fila es una hilera </t>
    </r>
    <r>
      <rPr>
        <b/>
        <sz val="11"/>
        <color rgb="FFFF0000"/>
        <rFont val="Arial"/>
        <family val="2"/>
      </rPr>
      <t>horizontal</t>
    </r>
    <r>
      <rPr>
        <sz val="11"/>
        <color rgb="FFFF0000"/>
        <rFont val="Arial"/>
        <family val="2"/>
      </rPr>
      <t xml:space="preserve"> de celdas que está representada por un número ubicado al lado izquierdo de la hoja de cálculo. </t>
    </r>
  </si>
  <si>
    <t>EN LA HOJA DE LA PARTIDA ESPECÍFICA. EJEMPLO "21111"</t>
  </si>
  <si>
    <t>08</t>
  </si>
  <si>
    <t>PRESTACIONES CONTRACTUALES</t>
  </si>
  <si>
    <t>SERVICIOS PERSONALES</t>
  </si>
  <si>
    <t>MATERIALES Y SERVICIOS</t>
  </si>
  <si>
    <t>SERVICIOS GENERALES</t>
  </si>
  <si>
    <t>C.P. ONOFRE VELASCO ALAVEZ
ENLACE ADMINISTRATIVO</t>
  </si>
  <si>
    <t>No</t>
  </si>
  <si>
    <t xml:space="preserve">Guadalupe Mendoza Soriano
Jefa de Departamento de Vinculación Externa </t>
  </si>
  <si>
    <t>Lic.Oliverio Neri López
Encargado del Despacho de la Alcaldía Municipal</t>
  </si>
  <si>
    <t>LIC. EDGAR LUNA CARDENAS</t>
  </si>
  <si>
    <t>LIC. NORMA IRIS SANTIAGO HERNÁNDEZ</t>
  </si>
  <si>
    <t>C.OLIVIA RENDÓN BAUTISTA</t>
  </si>
  <si>
    <t>JEFE DE LA UNIDAD DE REGLAMENTOS Y NORMATIVIDAD</t>
  </si>
  <si>
    <t>SECRETARIA MUNICIPAL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</si>
  <si>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</si>
  <si>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</si>
  <si>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</si>
  <si>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</si>
  <si>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</si>
  <si>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</si>
  <si>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</si>
  <si>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</si>
  <si>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</si>
  <si>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</si>
  <si>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</si>
  <si>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</si>
  <si>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NO</t>
  </si>
  <si>
    <t>CAROLINA HERNÀNDEZ HERNÀNDEZ
SECRETARIA B</t>
  </si>
  <si>
    <t xml:space="preserve">LIC. MARÍA FERNANDA PORRAS DÍAZ
JEFA DEL DEPARTAMENTO DE PLANEACIÓN Y EVALUACIÓN
</t>
  </si>
  <si>
    <t>ING. ROBERTO ORTIZ MURO 
ENCARGADO DEL DESPACHO DE LOS ASUNTOS 
DEL ÒRGANO INTERNO DE CONTROL MUNICIPAL DE OAXACA DE JUÀREZ</t>
  </si>
  <si>
    <t>16)</t>
  </si>
  <si>
    <t>C.P. AMAYRANI CIRILO JOSÉ</t>
  </si>
  <si>
    <t>L.C.E. NANCY BELEM MOTA FIGUEROA</t>
  </si>
  <si>
    <t>19)</t>
  </si>
  <si>
    <t>20)</t>
  </si>
  <si>
    <t>21)</t>
  </si>
  <si>
    <t xml:space="preserve">        Lic. Tania Montserrat García Acevedo                       </t>
  </si>
  <si>
    <t>Lic. Felipe Edgardo Canseco Ruíz</t>
  </si>
  <si>
    <t>Enlace administrativo de la Secretaría de Gobierno Municipal</t>
  </si>
  <si>
    <t>Secretario de Gobierno Municipal de Oaxaca de Juárez</t>
  </si>
  <si>
    <t>10 DE ENERO 2023</t>
  </si>
  <si>
    <t>04</t>
  </si>
  <si>
    <t>C.P. ONOFRE VELASCO ALAVEZ</t>
  </si>
  <si>
    <t>MTRO. VICTOR SANTIAGO TOLEDO</t>
  </si>
  <si>
    <t>MTRO. HELIODORO CABALLERO VALENCIA</t>
  </si>
  <si>
    <t>13 DE ENERO DE 2023</t>
  </si>
  <si>
    <t>C.P. ONOFRE VELASCO ALAVEZ
ENLACE OPERATIVO Y ADMINISTRATIVO</t>
  </si>
  <si>
    <t>C.P. JUDITH CARREÑO HERNÁNDEZ
REGIDORA DE HACIENDA MUNICIPAL Y DE TRANSPARENCIA Y GOBIERNO ABIERTO</t>
  </si>
  <si>
    <t>SERVICIO DE LIMPIEZA Y MANEJO DE DESHECHOS</t>
  </si>
  <si>
    <t>ING. ERIKA LIZBETH PÉREZ HERNÁNDEZ</t>
  </si>
  <si>
    <t>MTRA. ELSA ORTIZ RODRÍGUEZ</t>
  </si>
  <si>
    <t>ENLACE ADMINISTRATIVO</t>
  </si>
  <si>
    <t>SECRETARIA DE MEDIO AMBIENTE Y CAMBIO CLIMÁTICO</t>
  </si>
  <si>
    <t xml:space="preserve"> SECRETARÍA DE MEDIO AMBIENTE Y CAMBIO CLIMÁTICO</t>
  </si>
  <si>
    <t>Ing. Jazmin Alheli Alvarez Reyes
Enlace Administrativo</t>
  </si>
  <si>
    <t xml:space="preserve">Ing. Alfonso Carballido Sandoval 
Director de Sistemas de Información </t>
  </si>
  <si>
    <t>Nombre completo, cargo y firma</t>
  </si>
  <si>
    <t>FLORENCIA MARTINEZ CASTELLANOS</t>
  </si>
  <si>
    <t>LIC. ADRIANA C. AGUILAR ESCOBAR</t>
  </si>
  <si>
    <t>SECRETARIA DE     FOMENTO TURISTICO</t>
  </si>
  <si>
    <t>REGIDURIA DE MEDIO AMBIENTE Y CAMBIO CLIMÁTICO</t>
  </si>
  <si>
    <t>23 DE ENERO 2023</t>
  </si>
  <si>
    <t>LIC. ALDO PIMENTELLLOPEZ</t>
  </si>
  <si>
    <t xml:space="preserve"> C.P. JESUS JOAQUIN GALGUERA GOMEZ  </t>
  </si>
  <si>
    <t>REGIDURIA DE MEDIO AMBIENTE Y CAMBIO CLIMATICO</t>
  </si>
  <si>
    <t>13)</t>
  </si>
  <si>
    <t>14)</t>
  </si>
  <si>
    <t>15)</t>
  </si>
  <si>
    <t>C. LETICIA IVONNE VALLE MIJANGOS</t>
  </si>
  <si>
    <t>SECRETARIA DE ARTE Y CULTURA</t>
  </si>
  <si>
    <t>REGIDURÍAS</t>
  </si>
  <si>
    <t>CAP.</t>
  </si>
  <si>
    <t>PLURI ANUAL</t>
  </si>
  <si>
    <t>AÑOS PLURI ANUALES</t>
  </si>
  <si>
    <t xml:space="preserve">ENE </t>
  </si>
  <si>
    <t>LIC. JUAN RAFAEL ROSAS HERRERA</t>
  </si>
  <si>
    <t>16 DE ENERO DE 2023</t>
  </si>
  <si>
    <t>SECRETARIA DE DESARROLLO ECONOMICO</t>
  </si>
  <si>
    <t xml:space="preserve">LUIS LEÓN FLORES </t>
  </si>
  <si>
    <t>JOSE MANUEL VÁZQUEZ CÓRDOVA</t>
  </si>
  <si>
    <t>SECRETARIO DE DESARROLLO ECONÓMICO</t>
  </si>
  <si>
    <t>12 DE ENERO 2023</t>
  </si>
  <si>
    <t>N/A</t>
  </si>
  <si>
    <t>L.A. GUADALUPE J. PALACIOS C.                                               ENLACE SINDICATURA SEGUNDA</t>
  </si>
  <si>
    <t xml:space="preserve">LIC. JORGE CASTRO CAMPOS                                                           SÍNDICO SEGUNDO MUNICIPAL </t>
  </si>
  <si>
    <t>DIRECCION DEL CENTRO Y PATRIMONIO HISTORICO</t>
  </si>
  <si>
    <t>DIRECCION DE PLANEACIÓN URBANA Y LICENCIAS</t>
  </si>
  <si>
    <t>DIRECCION DE CONTRATACIÓN, SEGUIMIENTO Y CONTROL DE OBRA PUBLICA</t>
  </si>
  <si>
    <t>DIRECCION DE OBRAS PUBLICAS Y MANTENIMIENTO</t>
  </si>
  <si>
    <t>COORDINACION EJECUTIVA DEL CENTRO HISTORICO</t>
  </si>
  <si>
    <t>17 DE ENERO DE 2023</t>
  </si>
  <si>
    <t>SECRETARIA DE BIENESTAR MUNICIPAL</t>
  </si>
  <si>
    <t>14</t>
  </si>
  <si>
    <t>SECRETARIA DE BIENESTAR</t>
  </si>
  <si>
    <t>DIRECCION DE EDUCACION CIENCIA Y TECNOLOGIA</t>
  </si>
  <si>
    <t>DIRECCION DE BIENESTAR COMUNITARIO</t>
  </si>
  <si>
    <t>16</t>
  </si>
  <si>
    <t>Nayely Mayela Fuentes Muruaga</t>
  </si>
  <si>
    <t xml:space="preserve">Daniel Constantino León </t>
  </si>
  <si>
    <t>Enlace Administrativo</t>
  </si>
  <si>
    <t>Secretario de Bienestar Municpial</t>
  </si>
  <si>
    <t>LIC. ELIZABETH GARCÍA RODRÍGUEZ</t>
  </si>
  <si>
    <t>C.P.C. LETICIA DOMINGUEZ MARTÍNEZ</t>
  </si>
  <si>
    <t>JEFA DE LA UNIDAD DE ENLACE Y GESTIÓN</t>
  </si>
  <si>
    <t>TESORERA MUNICIPAL</t>
  </si>
  <si>
    <t xml:space="preserve">UNIDAD DE TRANSPARENCIA </t>
  </si>
  <si>
    <t>SERVICIOS DE CAPACITACION</t>
  </si>
  <si>
    <t xml:space="preserve">UNIDAD DE TRANSPARENCIA  </t>
  </si>
  <si>
    <t>ANGELES ASUNCION ARIAS ABREGO 
ASESOR "C"</t>
  </si>
  <si>
    <t xml:space="preserve">C.KEYLA MATUS MELENDEZ 
TITULAR DE LA UNIDAD DE TRANSPARENCIA MUNICIPAL 
</t>
  </si>
  <si>
    <t>C.KEYLA MATUS MELENDEZ 
TITULAR DE LA UNIDAD DE TRANSPARENCIA MUNICIPAL</t>
  </si>
  <si>
    <t>SECRETARIA PARTICULAR</t>
  </si>
  <si>
    <t>TOTAL</t>
  </si>
  <si>
    <t>TESORERIA MUNICIPAL</t>
  </si>
  <si>
    <t>SECRETARIA DE OBRAS PUBLICAS Y DESARROLLO URBANO</t>
  </si>
  <si>
    <t>CONSEJERIA JURIDICA</t>
  </si>
  <si>
    <t>REGIDURIA DE PROTECCION CIVIL Y DE ZONA METROPOLITANA</t>
  </si>
  <si>
    <t>SECRETARIA DE FOMENTO TURISTICO</t>
  </si>
  <si>
    <t>ALCALDIA MUNICIPAL</t>
  </si>
  <si>
    <t>SECRETARIA DE SEGURIDAD CIUDADANA, MOVILIDAD Y PROTECCION CIVIL</t>
  </si>
  <si>
    <t>ORGANO DE CONTROL INTERNO</t>
  </si>
  <si>
    <t>SECRETARIA DE GOBIERNO</t>
  </si>
  <si>
    <t>COORDINACION DE COMUNICACIÓN SOCIAL</t>
  </si>
  <si>
    <t>REGIDURIA DE HACIENDA MUNICIPAL Y DE TRANSPARENCIA Y GOBIERNO ABIERTO</t>
  </si>
  <si>
    <t>SECRETARIA DE MEDIO AMBIENTE Y CAMBIO CLIMATICO</t>
  </si>
  <si>
    <t>SECRETARIA DE RECURSOS HUMANOS Y MATERIALES</t>
  </si>
  <si>
    <t>MTRO. VICTOR SANTIAGO TOLEDO
JEFE DE LA UNIDAD DE SERVICIOS Y GESTION ADMINISTRATIVA</t>
  </si>
  <si>
    <t>MTRO. HELIODORO CABALLERO VALENCIA 
SECRETARIO DE RECURSOS HUMANOS Y MATERIALES</t>
  </si>
  <si>
    <t>No.</t>
  </si>
  <si>
    <t>IMPORTE TOTAL ANUAL 2023</t>
  </si>
  <si>
    <t>MATERIALES Y SUMINSTROS</t>
  </si>
  <si>
    <t>MUNICIPIO DE OAXACA DE JUAREZ, OAXACA</t>
  </si>
  <si>
    <t>PROGRAMA ANUAL DE ADQUISICIONES, ARRENDAMIENTOS Y SERVICIOS 2023</t>
  </si>
  <si>
    <t>RESUMEN POR UNIDAD RESPONSABLE Y POR CAPITULO</t>
  </si>
  <si>
    <t>BIENES MUEBLES, INMUEBLES E INTANGIBLES</t>
  </si>
  <si>
    <t>DIRECCION  DE SISTEMAS DE LA INFORMACION</t>
  </si>
  <si>
    <t>MATERIALES Y SUMINISTROS</t>
  </si>
  <si>
    <t>RESUMEN POR CAPITULO  MENSUAL</t>
  </si>
  <si>
    <t>SERVICIOS PROFESIONALES CIENTIFICOS Y TECNICOS INTEGRALES</t>
  </si>
  <si>
    <t>24 DE FEBRERO DE 2023</t>
  </si>
  <si>
    <t>09</t>
  </si>
  <si>
    <t>C.P. LORENA ROBLEDO LOPEZ</t>
  </si>
  <si>
    <t>DIRECTORA DE EGRESOS</t>
  </si>
  <si>
    <t>MTRO. JOSÉ ANTONIO SÁNCHEZ CORTEZ
ENCARGADO DEL DESPACHO DE LA SECRETARIA  DE RECURSOS HUMANOS Y MATERIALES</t>
  </si>
  <si>
    <t>03 DE FEBRERO DEL 2023</t>
  </si>
  <si>
    <t>´08</t>
  </si>
  <si>
    <t>´20-12</t>
  </si>
  <si>
    <t>´19-12</t>
  </si>
  <si>
    <t>03</t>
  </si>
  <si>
    <t>´03-12</t>
  </si>
  <si>
    <t>MATERIALES, ACCESORIOS Y SUMINISTROSDE LABORATORIO</t>
  </si>
  <si>
    <t>BLANCOS Y PRODUCTOS TEXTILES EXCEPTO PRENDAS DE SEGURIDAD</t>
  </si>
  <si>
    <t>´19-03-27</t>
  </si>
  <si>
    <t>´19-27</t>
  </si>
  <si>
    <t>´27</t>
  </si>
  <si>
    <t>´19</t>
  </si>
  <si>
    <t>´20-12-08</t>
  </si>
  <si>
    <t>SI</t>
  </si>
  <si>
    <t>2022-2024</t>
  </si>
  <si>
    <t>´03</t>
  </si>
  <si>
    <t>INSTRUMENTAL MEDICO Y DE LABORATORIO</t>
  </si>
  <si>
    <t>C. DANIEL LÓPEZ JUÁREZ</t>
  </si>
  <si>
    <t>LIC. FERDINANDO ROSADO DUARTE</t>
  </si>
  <si>
    <t>ENLACE ADMINISTRATIVO EN LA SECRETARIA DE SERVICIOS MUNICIPALES</t>
  </si>
  <si>
    <t>C. EDUARDO JESUS REYES GARCIA</t>
  </si>
  <si>
    <t>ING. GUADALUPE SAMANTA CRUZ RUIZ</t>
  </si>
  <si>
    <t>SECRETARIO DE SERVICIOS MUNICIPALES</t>
  </si>
  <si>
    <t>DIRECTOR DE ASEO PUBLICO</t>
  </si>
  <si>
    <t>DIRECTORA DE MANTENIMIENTO URBANO</t>
  </si>
  <si>
    <t>LIC. AIDA DELGADO RAMÍREZ
ENLACE ADMINISTRATIVO</t>
  </si>
  <si>
    <t>COORDINADORA C</t>
  </si>
  <si>
    <t xml:space="preserve">
JEFE DE DEPARTAMENTO DE LICITACIONES</t>
  </si>
  <si>
    <t>12   (1528223)</t>
  </si>
  <si>
    <t>TRANSFERENCIAS, ASIGNACIONES, SUBSIDIOS Y OTRAS AYUDAS</t>
  </si>
  <si>
    <t>12 (1528423)</t>
  </si>
  <si>
    <t>ARRENDAMIENTO DE MAQUINARIA OTROS EQUIPOS Y HERRAMIENTAS</t>
  </si>
  <si>
    <t>12 - (1528223-1528423)</t>
  </si>
  <si>
    <t>12 - 12 - (1528223)</t>
  </si>
  <si>
    <t>LIC. OMAR LOZANO FIERRO</t>
  </si>
  <si>
    <t>EQUIPO DE COMPUTO Y DE TECNOLOGÍA DE LA INFORMACIÓN</t>
  </si>
  <si>
    <t>14 - 17</t>
  </si>
  <si>
    <t>EQUIPOS DE COMUNICACIÓN Y TELECOMUNICACIÓN</t>
  </si>
  <si>
    <t>REGIDURIA DE BIENESTAR Y DE NORMATIVIDAD Y NOMENCLATURA MUNICIPAL</t>
  </si>
  <si>
    <t>REGIDURÍA DE ESPECTÁCULOS Y GOBIERNO Y DE TURISMO</t>
  </si>
  <si>
    <t>REGIDURÍA DE IGUALDAD DE GÉNERO Y DE LA CIUDAD EDUCADORA</t>
  </si>
  <si>
    <t>COORDINACION DE ASUNTOS METROPOLITANOS</t>
  </si>
  <si>
    <t>TITULAR DE LA SECRETARÍA DE RECURSOS HUMANOS Y MATERIALES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</si>
</sst>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* #,##0.0000_-;\-* #,##0.0000_-;_-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18"/>
      <color rgb="FFFF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i/>
      <sz val="11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8"/>
      <color theme="1"/>
      <name val="Arial"/>
      <family val="2"/>
    </font>
    <font>
      <sz val="7"/>
      <color rgb="FF303030"/>
      <name val="Montserrat-Bold"/>
    </font>
    <font>
      <i/>
      <sz val="7"/>
      <color theme="1"/>
      <name val="Arial"/>
      <family val="2"/>
    </font>
    <font>
      <u val="singleAccounting"/>
      <sz val="7"/>
      <color theme="1"/>
      <name val="Arial"/>
      <family val="2"/>
    </font>
    <font>
      <i/>
      <u val="singleAccounting"/>
      <sz val="7"/>
      <color theme="1"/>
      <name val="Arial"/>
      <family val="2"/>
    </font>
    <font>
      <b/>
      <u val="singleAccounting"/>
      <sz val="7"/>
      <color theme="1"/>
      <name val="Arial"/>
      <family val="2"/>
    </font>
    <font>
      <b/>
      <i/>
      <sz val="7"/>
      <color theme="1"/>
      <name val="Arial"/>
      <family val="2"/>
    </font>
    <font>
      <b/>
      <sz val="14"/>
      <color rgb="FFFF0000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1FFD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43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8">
    <xf numFmtId="0" fontId="0" fillId="0" borderId="0" xfId="0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justify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justify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justify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44" fontId="6" fillId="0" borderId="0" xfId="4" applyFont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4" fontId="6" fillId="0" borderId="1" xfId="4" applyFont="1" applyFill="1" applyBorder="1" applyAlignment="1">
      <alignment vertical="center"/>
    </xf>
    <xf numFmtId="44" fontId="6" fillId="0" borderId="0" xfId="0" applyNumberFormat="1" applyFont="1"/>
    <xf numFmtId="0" fontId="5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4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11" xfId="0" applyFont="1" applyBorder="1"/>
    <xf numFmtId="0" fontId="4" fillId="0" borderId="6" xfId="0" applyFont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4" fillId="0" borderId="3" xfId="0" applyFont="1" applyBorder="1"/>
    <xf numFmtId="0" fontId="6" fillId="2" borderId="1" xfId="0" applyFont="1" applyFill="1" applyBorder="1" applyAlignment="1">
      <alignment horizontal="left"/>
    </xf>
    <xf numFmtId="0" fontId="5" fillId="0" borderId="1" xfId="0" applyFont="1" applyBorder="1"/>
    <xf numFmtId="0" fontId="5" fillId="2" borderId="1" xfId="0" applyFont="1" applyFill="1" applyBorder="1"/>
    <xf numFmtId="0" fontId="4" fillId="0" borderId="12" xfId="0" applyFont="1" applyBorder="1" applyAlignment="1">
      <alignment horizontal="center"/>
    </xf>
    <xf numFmtId="0" fontId="4" fillId="0" borderId="4" xfId="0" applyFont="1" applyBorder="1" applyAlignment="1">
      <alignment vertical="center"/>
    </xf>
    <xf numFmtId="0" fontId="6" fillId="0" borderId="6" xfId="0" applyFont="1" applyBorder="1"/>
    <xf numFmtId="0" fontId="6" fillId="2" borderId="6" xfId="0" applyFont="1" applyFill="1" applyBorder="1"/>
    <xf numFmtId="44" fontId="10" fillId="7" borderId="1" xfId="4" applyFont="1" applyFill="1" applyBorder="1" applyAlignment="1">
      <alignment horizontal="center" vertical="center"/>
    </xf>
    <xf numFmtId="44" fontId="10" fillId="7" borderId="1" xfId="4" applyFont="1" applyFill="1" applyBorder="1" applyAlignment="1">
      <alignment horizontal="center" vertical="center" wrapText="1"/>
    </xf>
    <xf numFmtId="44" fontId="5" fillId="10" borderId="1" xfId="4" applyFont="1" applyFill="1" applyBorder="1" applyAlignment="1">
      <alignment horizontal="center" vertical="center"/>
    </xf>
    <xf numFmtId="44" fontId="3" fillId="7" borderId="1" xfId="4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44" fontId="5" fillId="0" borderId="0" xfId="4" applyFont="1" applyFill="1" applyBorder="1" applyAlignment="1">
      <alignment vertical="center"/>
    </xf>
    <xf numFmtId="44" fontId="5" fillId="0" borderId="0" xfId="4" applyFont="1" applyFill="1" applyBorder="1" applyAlignment="1">
      <alignment horizontal="center" vertical="center"/>
    </xf>
    <xf numFmtId="44" fontId="9" fillId="0" borderId="0" xfId="4" applyFont="1" applyFill="1" applyBorder="1" applyAlignment="1">
      <alignment vertical="center"/>
    </xf>
    <xf numFmtId="0" fontId="17" fillId="0" borderId="0" xfId="0" applyFont="1"/>
    <xf numFmtId="0" fontId="13" fillId="0" borderId="0" xfId="0" applyFont="1" applyAlignment="1">
      <alignment vertical="center"/>
    </xf>
    <xf numFmtId="44" fontId="10" fillId="9" borderId="1" xfId="4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44" fontId="10" fillId="7" borderId="1" xfId="4" applyFont="1" applyFill="1" applyBorder="1" applyAlignment="1">
      <alignment vertical="center"/>
    </xf>
    <xf numFmtId="0" fontId="6" fillId="13" borderId="1" xfId="0" applyFont="1" applyFill="1" applyBorder="1" applyAlignment="1">
      <alignment horizontal="center"/>
    </xf>
    <xf numFmtId="44" fontId="6" fillId="13" borderId="1" xfId="4" applyFont="1" applyFill="1" applyBorder="1"/>
    <xf numFmtId="44" fontId="6" fillId="13" borderId="1" xfId="0" applyNumberFormat="1" applyFont="1" applyFill="1" applyBorder="1"/>
    <xf numFmtId="44" fontId="6" fillId="13" borderId="1" xfId="4" applyFont="1" applyFill="1" applyBorder="1" applyAlignment="1">
      <alignment vertical="center"/>
    </xf>
    <xf numFmtId="49" fontId="6" fillId="13" borderId="1" xfId="0" applyNumberFormat="1" applyFont="1" applyFill="1" applyBorder="1" applyAlignment="1">
      <alignment horizontal="center" vertical="center"/>
    </xf>
    <xf numFmtId="0" fontId="6" fillId="13" borderId="0" xfId="0" applyFont="1" applyFill="1"/>
    <xf numFmtId="0" fontId="6" fillId="13" borderId="0" xfId="0" applyFont="1" applyFill="1" applyAlignment="1">
      <alignment horizontal="center"/>
    </xf>
    <xf numFmtId="44" fontId="6" fillId="13" borderId="0" xfId="0" applyNumberFormat="1" applyFont="1" applyFill="1"/>
    <xf numFmtId="44" fontId="6" fillId="13" borderId="0" xfId="4" applyFont="1" applyFill="1"/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5" fillId="13" borderId="0" xfId="0" applyFont="1" applyFill="1" applyAlignment="1">
      <alignment vertical="center"/>
    </xf>
    <xf numFmtId="44" fontId="5" fillId="13" borderId="0" xfId="4" applyFont="1" applyFill="1" applyBorder="1" applyAlignment="1">
      <alignment vertical="center"/>
    </xf>
    <xf numFmtId="44" fontId="5" fillId="13" borderId="0" xfId="4" applyFont="1" applyFill="1" applyBorder="1" applyAlignment="1">
      <alignment horizontal="left" vertical="center"/>
    </xf>
    <xf numFmtId="44" fontId="5" fillId="13" borderId="0" xfId="4" applyFont="1" applyFill="1" applyBorder="1" applyAlignment="1">
      <alignment horizontal="center" vertical="center"/>
    </xf>
    <xf numFmtId="44" fontId="9" fillId="13" borderId="0" xfId="4" applyFont="1" applyFill="1" applyBorder="1" applyAlignment="1">
      <alignment vertical="center"/>
    </xf>
    <xf numFmtId="0" fontId="6" fillId="0" borderId="0" xfId="0" applyFont="1" applyAlignment="1">
      <alignment vertical="center"/>
    </xf>
    <xf numFmtId="44" fontId="6" fillId="0" borderId="0" xfId="4" applyFont="1" applyFill="1" applyAlignment="1">
      <alignment vertical="center"/>
    </xf>
    <xf numFmtId="44" fontId="5" fillId="0" borderId="0" xfId="4" applyFont="1" applyFill="1" applyBorder="1" applyAlignment="1">
      <alignment horizontal="left" vertical="center"/>
    </xf>
    <xf numFmtId="44" fontId="4" fillId="0" borderId="1" xfId="4" applyFont="1" applyFill="1" applyBorder="1" applyAlignment="1">
      <alignment vertical="center"/>
    </xf>
    <xf numFmtId="0" fontId="6" fillId="13" borderId="0" xfId="0" applyFont="1" applyFill="1" applyAlignment="1">
      <alignment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44" fontId="6" fillId="13" borderId="0" xfId="4" applyFont="1" applyFill="1" applyAlignment="1">
      <alignment horizontal="center" vertical="center"/>
    </xf>
    <xf numFmtId="44" fontId="9" fillId="13" borderId="0" xfId="4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4" fontId="4" fillId="0" borderId="0" xfId="4" applyFont="1"/>
    <xf numFmtId="0" fontId="3" fillId="8" borderId="1" xfId="0" applyFont="1" applyFill="1" applyBorder="1" applyAlignment="1">
      <alignment horizontal="left"/>
    </xf>
    <xf numFmtId="44" fontId="4" fillId="0" borderId="0" xfId="4" applyFont="1" applyAlignment="1"/>
    <xf numFmtId="0" fontId="3" fillId="0" borderId="1" xfId="0" applyFont="1" applyBorder="1" applyAlignment="1">
      <alignment horizontal="left"/>
    </xf>
    <xf numFmtId="0" fontId="3" fillId="8" borderId="1" xfId="0" applyFont="1" applyFill="1" applyBorder="1" applyAlignment="1">
      <alignment horizontal="left" wrapTex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44" fontId="8" fillId="0" borderId="0" xfId="4" applyFont="1" applyAlignment="1"/>
    <xf numFmtId="0" fontId="3" fillId="0" borderId="0" xfId="0" applyFont="1"/>
    <xf numFmtId="44" fontId="3" fillId="0" borderId="0" xfId="4" applyFont="1" applyAlignment="1"/>
    <xf numFmtId="0" fontId="12" fillId="0" borderId="0" xfId="0" applyFont="1"/>
    <xf numFmtId="0" fontId="3" fillId="6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6" borderId="14" xfId="0" applyFont="1" applyFill="1" applyBorder="1" applyAlignment="1">
      <alignment vertical="center"/>
    </xf>
    <xf numFmtId="44" fontId="3" fillId="10" borderId="1" xfId="4" applyFont="1" applyFill="1" applyBorder="1" applyAlignment="1">
      <alignment horizontal="center" vertical="center"/>
    </xf>
    <xf numFmtId="44" fontId="23" fillId="9" borderId="1" xfId="4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vertical="center"/>
    </xf>
    <xf numFmtId="0" fontId="3" fillId="7" borderId="9" xfId="0" applyFont="1" applyFill="1" applyBorder="1" applyAlignment="1">
      <alignment vertical="center"/>
    </xf>
    <xf numFmtId="0" fontId="3" fillId="7" borderId="11" xfId="0" applyFont="1" applyFill="1" applyBorder="1" applyAlignment="1">
      <alignment vertical="center"/>
    </xf>
    <xf numFmtId="0" fontId="3" fillId="7" borderId="12" xfId="0" applyFont="1" applyFill="1" applyBorder="1" applyAlignment="1">
      <alignment vertical="center"/>
    </xf>
    <xf numFmtId="0" fontId="3" fillId="7" borderId="15" xfId="0" applyFont="1" applyFill="1" applyBorder="1" applyAlignment="1">
      <alignment vertical="center"/>
    </xf>
    <xf numFmtId="0" fontId="3" fillId="7" borderId="13" xfId="0" applyFont="1" applyFill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44" fontId="4" fillId="0" borderId="1" xfId="4" applyFont="1" applyBorder="1" applyAlignment="1">
      <alignment vertical="center"/>
    </xf>
    <xf numFmtId="44" fontId="3" fillId="0" borderId="1" xfId="4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4" fontId="3" fillId="0" borderId="1" xfId="4" applyFont="1" applyFill="1" applyBorder="1" applyAlignment="1">
      <alignment vertical="center"/>
    </xf>
    <xf numFmtId="44" fontId="4" fillId="12" borderId="1" xfId="0" applyNumberFormat="1" applyFont="1" applyFill="1" applyBorder="1" applyAlignment="1">
      <alignment vertical="center"/>
    </xf>
    <xf numFmtId="0" fontId="4" fillId="1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44" fontId="4" fillId="2" borderId="1" xfId="4" applyFont="1" applyFill="1" applyBorder="1" applyAlignment="1">
      <alignment vertical="center"/>
    </xf>
    <xf numFmtId="44" fontId="3" fillId="2" borderId="1" xfId="4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44" fontId="4" fillId="0" borderId="0" xfId="4" applyFont="1" applyAlignment="1">
      <alignment vertical="center"/>
    </xf>
    <xf numFmtId="0" fontId="3" fillId="0" borderId="0" xfId="0" applyFont="1" applyAlignment="1">
      <alignment horizontal="right" vertical="center"/>
    </xf>
    <xf numFmtId="44" fontId="3" fillId="0" borderId="0" xfId="4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12" borderId="0" xfId="0" applyFont="1" applyFill="1" applyAlignment="1">
      <alignment horizontal="center" vertical="center"/>
    </xf>
    <xf numFmtId="0" fontId="4" fillId="12" borderId="0" xfId="0" applyFont="1" applyFill="1" applyAlignment="1">
      <alignment vertical="center"/>
    </xf>
    <xf numFmtId="44" fontId="4" fillId="12" borderId="0" xfId="4" applyFont="1" applyFill="1" applyAlignment="1">
      <alignment vertical="center"/>
    </xf>
    <xf numFmtId="44" fontId="3" fillId="0" borderId="0" xfId="4" applyFont="1" applyFill="1" applyBorder="1" applyAlignment="1">
      <alignment vertical="center"/>
    </xf>
    <xf numFmtId="44" fontId="3" fillId="12" borderId="0" xfId="4" applyFont="1" applyFill="1" applyBorder="1" applyAlignment="1">
      <alignment vertical="center"/>
    </xf>
    <xf numFmtId="44" fontId="3" fillId="0" borderId="0" xfId="4" applyFont="1" applyBorder="1" applyAlignment="1">
      <alignment horizontal="left" vertical="center"/>
    </xf>
    <xf numFmtId="44" fontId="3" fillId="0" borderId="0" xfId="4" applyFont="1" applyFill="1" applyBorder="1" applyAlignment="1">
      <alignment horizontal="center" vertical="center"/>
    </xf>
    <xf numFmtId="44" fontId="8" fillId="0" borderId="0" xfId="4" applyFont="1" applyFill="1" applyBorder="1" applyAlignment="1">
      <alignment vertical="center"/>
    </xf>
    <xf numFmtId="44" fontId="8" fillId="12" borderId="0" xfId="4" applyFont="1" applyFill="1" applyBorder="1" applyAlignment="1">
      <alignment vertical="center"/>
    </xf>
    <xf numFmtId="44" fontId="3" fillId="0" borderId="0" xfId="4" applyFont="1" applyBorder="1" applyAlignment="1">
      <alignment horizontal="center"/>
    </xf>
    <xf numFmtId="164" fontId="6" fillId="0" borderId="0" xfId="4" applyNumberFormat="1" applyFont="1"/>
    <xf numFmtId="164" fontId="6" fillId="0" borderId="0" xfId="4" applyNumberFormat="1" applyFont="1" applyAlignment="1">
      <alignment horizontal="center"/>
    </xf>
    <xf numFmtId="0" fontId="5" fillId="8" borderId="1" xfId="0" applyFont="1" applyFill="1" applyBorder="1" applyAlignment="1">
      <alignment horizontal="left"/>
    </xf>
    <xf numFmtId="164" fontId="6" fillId="0" borderId="0" xfId="4" applyNumberFormat="1" applyFont="1" applyAlignment="1"/>
    <xf numFmtId="0" fontId="5" fillId="0" borderId="1" xfId="0" applyFont="1" applyBorder="1" applyAlignment="1">
      <alignment horizontal="left"/>
    </xf>
    <xf numFmtId="0" fontId="5" fillId="8" borderId="1" xfId="0" applyFont="1" applyFill="1" applyBorder="1" applyAlignment="1">
      <alignment horizontal="left" wrapText="1"/>
    </xf>
    <xf numFmtId="0" fontId="6" fillId="0" borderId="0" xfId="0" applyFont="1" applyAlignment="1">
      <alignment horizontal="left"/>
    </xf>
    <xf numFmtId="164" fontId="9" fillId="0" borderId="0" xfId="4" applyNumberFormat="1" applyFont="1" applyAlignment="1"/>
    <xf numFmtId="164" fontId="5" fillId="0" borderId="0" xfId="4" applyNumberFormat="1" applyFont="1" applyAlignment="1"/>
    <xf numFmtId="164" fontId="5" fillId="0" borderId="0" xfId="0" applyNumberFormat="1" applyFont="1"/>
    <xf numFmtId="164" fontId="5" fillId="0" borderId="0" xfId="4" applyNumberFormat="1" applyFont="1" applyAlignment="1">
      <alignment horizontal="center"/>
    </xf>
    <xf numFmtId="0" fontId="11" fillId="0" borderId="0" xfId="0" applyFont="1"/>
    <xf numFmtId="164" fontId="5" fillId="10" borderId="1" xfId="4" applyNumberFormat="1" applyFont="1" applyFill="1" applyBorder="1" applyAlignment="1">
      <alignment horizontal="center" vertical="center"/>
    </xf>
    <xf numFmtId="164" fontId="5" fillId="9" borderId="1" xfId="4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164" fontId="5" fillId="7" borderId="1" xfId="4" applyNumberFormat="1" applyFont="1" applyFill="1" applyBorder="1" applyAlignment="1">
      <alignment horizontal="center" vertical="center"/>
    </xf>
    <xf numFmtId="164" fontId="5" fillId="7" borderId="1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12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vertical="center"/>
    </xf>
    <xf numFmtId="44" fontId="6" fillId="1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3" fillId="8" borderId="4" xfId="0" applyFont="1" applyFill="1" applyBorder="1" applyAlignment="1">
      <alignment horizontal="left"/>
    </xf>
    <xf numFmtId="44" fontId="4" fillId="0" borderId="6" xfId="4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8" borderId="4" xfId="0" applyFont="1" applyFill="1" applyBorder="1" applyAlignment="1">
      <alignment horizontal="left" wrapText="1"/>
    </xf>
    <xf numFmtId="0" fontId="25" fillId="6" borderId="1" xfId="0" applyFont="1" applyFill="1" applyBorder="1" applyAlignment="1">
      <alignment horizontal="center" vertical="center"/>
    </xf>
    <xf numFmtId="0" fontId="25" fillId="6" borderId="14" xfId="0" applyFont="1" applyFill="1" applyBorder="1" applyAlignment="1">
      <alignment vertical="center"/>
    </xf>
    <xf numFmtId="44" fontId="25" fillId="10" borderId="1" xfId="4" applyFont="1" applyFill="1" applyBorder="1" applyAlignment="1">
      <alignment horizontal="center" vertical="center"/>
    </xf>
    <xf numFmtId="44" fontId="14" fillId="9" borderId="1" xfId="4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vertical="center"/>
    </xf>
    <xf numFmtId="0" fontId="25" fillId="7" borderId="9" xfId="0" applyFont="1" applyFill="1" applyBorder="1" applyAlignment="1">
      <alignment vertical="center"/>
    </xf>
    <xf numFmtId="44" fontId="14" fillId="7" borderId="1" xfId="4" applyFont="1" applyFill="1" applyBorder="1" applyAlignment="1">
      <alignment horizontal="center" vertical="center"/>
    </xf>
    <xf numFmtId="44" fontId="14" fillId="7" borderId="1" xfId="4" applyFont="1" applyFill="1" applyBorder="1" applyAlignment="1">
      <alignment horizontal="center" vertical="center" wrapText="1"/>
    </xf>
    <xf numFmtId="0" fontId="25" fillId="7" borderId="11" xfId="0" applyFont="1" applyFill="1" applyBorder="1" applyAlignment="1">
      <alignment vertical="center"/>
    </xf>
    <xf numFmtId="0" fontId="25" fillId="7" borderId="12" xfId="0" applyFont="1" applyFill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44" fontId="27" fillId="0" borderId="1" xfId="4" applyFont="1" applyBorder="1" applyAlignment="1">
      <alignment horizontal="center" vertical="center"/>
    </xf>
    <xf numFmtId="44" fontId="27" fillId="0" borderId="1" xfId="4" applyFont="1" applyFill="1" applyBorder="1" applyAlignment="1">
      <alignment horizontal="center" vertical="center"/>
    </xf>
    <xf numFmtId="44" fontId="14" fillId="0" borderId="1" xfId="4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left" vertical="center" wrapText="1"/>
    </xf>
    <xf numFmtId="44" fontId="27" fillId="13" borderId="1" xfId="4" applyFont="1" applyFill="1" applyBorder="1" applyAlignment="1">
      <alignment horizontal="center" vertical="center"/>
    </xf>
    <xf numFmtId="0" fontId="4" fillId="13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44" fontId="26" fillId="0" borderId="0" xfId="4" applyFont="1" applyAlignment="1">
      <alignment vertical="center"/>
    </xf>
    <xf numFmtId="0" fontId="25" fillId="0" borderId="0" xfId="0" applyFont="1" applyAlignment="1">
      <alignment horizontal="right" vertical="center"/>
    </xf>
    <xf numFmtId="44" fontId="25" fillId="0" borderId="0" xfId="4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8" fillId="0" borderId="0" xfId="0" applyFont="1"/>
    <xf numFmtId="44" fontId="26" fillId="0" borderId="0" xfId="4" applyFont="1" applyFill="1" applyAlignment="1">
      <alignment vertical="center"/>
    </xf>
    <xf numFmtId="44" fontId="25" fillId="0" borderId="0" xfId="4" applyFont="1" applyFill="1" applyBorder="1" applyAlignment="1">
      <alignment vertical="center"/>
    </xf>
    <xf numFmtId="44" fontId="25" fillId="0" borderId="0" xfId="4" applyFont="1" applyFill="1" applyBorder="1" applyAlignment="1">
      <alignment horizontal="left" vertical="center"/>
    </xf>
    <xf numFmtId="44" fontId="25" fillId="0" borderId="0" xfId="4" applyFont="1" applyFill="1" applyBorder="1" applyAlignment="1">
      <alignment horizontal="center" vertical="center"/>
    </xf>
    <xf numFmtId="44" fontId="29" fillId="0" borderId="0" xfId="4" applyFont="1" applyFill="1" applyBorder="1" applyAlignment="1">
      <alignment vertical="center"/>
    </xf>
    <xf numFmtId="44" fontId="30" fillId="0" borderId="7" xfId="4" applyFont="1" applyFill="1" applyBorder="1" applyAlignment="1">
      <alignment horizontal="center" vertical="center"/>
    </xf>
    <xf numFmtId="44" fontId="31" fillId="0" borderId="7" xfId="4" applyFont="1" applyFill="1" applyBorder="1" applyAlignment="1">
      <alignment vertical="center"/>
    </xf>
    <xf numFmtId="44" fontId="32" fillId="0" borderId="0" xfId="4" applyFont="1" applyFill="1" applyBorder="1" applyAlignment="1">
      <alignment vertical="center"/>
    </xf>
    <xf numFmtId="44" fontId="26" fillId="0" borderId="7" xfId="4" applyFont="1" applyFill="1" applyBorder="1" applyAlignment="1">
      <alignment vertical="center"/>
    </xf>
    <xf numFmtId="44" fontId="25" fillId="0" borderId="7" xfId="4" applyFont="1" applyFill="1" applyBorder="1" applyAlignment="1">
      <alignment horizontal="center" vertical="center"/>
    </xf>
    <xf numFmtId="44" fontId="25" fillId="0" borderId="7" xfId="4" applyFont="1" applyFill="1" applyBorder="1" applyAlignment="1">
      <alignment vertical="center"/>
    </xf>
    <xf numFmtId="44" fontId="25" fillId="0" borderId="0" xfId="4" applyFont="1" applyBorder="1" applyAlignment="1">
      <alignment horizontal="left" vertical="center"/>
    </xf>
    <xf numFmtId="44" fontId="33" fillId="0" borderId="0" xfId="4" applyFont="1" applyFill="1" applyBorder="1" applyAlignment="1">
      <alignment vertical="center" wrapText="1"/>
    </xf>
    <xf numFmtId="44" fontId="26" fillId="0" borderId="0" xfId="4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vertical="center"/>
    </xf>
    <xf numFmtId="0" fontId="4" fillId="13" borderId="1" xfId="0" applyFont="1" applyFill="1" applyBorder="1" applyAlignment="1">
      <alignment vertical="center" wrapText="1"/>
    </xf>
    <xf numFmtId="44" fontId="4" fillId="13" borderId="1" xfId="4" applyFont="1" applyFill="1" applyBorder="1" applyAlignment="1">
      <alignment vertical="center"/>
    </xf>
    <xf numFmtId="44" fontId="3" fillId="13" borderId="1" xfId="4" applyFont="1" applyFill="1" applyBorder="1" applyAlignment="1">
      <alignment horizontal="center" vertical="center" wrapText="1"/>
    </xf>
    <xf numFmtId="44" fontId="4" fillId="0" borderId="0" xfId="0" applyNumberFormat="1" applyFont="1" applyAlignment="1">
      <alignment vertical="center"/>
    </xf>
    <xf numFmtId="44" fontId="6" fillId="0" borderId="0" xfId="4" applyFont="1" applyAlignment="1">
      <alignment vertical="center"/>
    </xf>
    <xf numFmtId="0" fontId="6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vertical="center"/>
    </xf>
    <xf numFmtId="44" fontId="6" fillId="12" borderId="0" xfId="4" applyFont="1" applyFill="1" applyAlignment="1">
      <alignment vertical="center"/>
    </xf>
    <xf numFmtId="44" fontId="5" fillId="12" borderId="0" xfId="4" applyFont="1" applyFill="1" applyBorder="1" applyAlignment="1">
      <alignment vertical="center"/>
    </xf>
    <xf numFmtId="44" fontId="5" fillId="0" borderId="0" xfId="4" applyFont="1" applyBorder="1" applyAlignment="1">
      <alignment horizontal="left" vertical="center"/>
    </xf>
    <xf numFmtId="44" fontId="9" fillId="12" borderId="0" xfId="4" applyFont="1" applyFill="1" applyBorder="1" applyAlignment="1">
      <alignment vertical="center"/>
    </xf>
    <xf numFmtId="44" fontId="15" fillId="12" borderId="7" xfId="4" applyFont="1" applyFill="1" applyBorder="1" applyAlignment="1">
      <alignment vertical="center"/>
    </xf>
    <xf numFmtId="44" fontId="15" fillId="0" borderId="0" xfId="4" applyFont="1" applyFill="1" applyBorder="1" applyAlignment="1">
      <alignment vertical="center"/>
    </xf>
    <xf numFmtId="44" fontId="4" fillId="14" borderId="1" xfId="4" applyFont="1" applyFill="1" applyBorder="1" applyAlignment="1">
      <alignment vertical="center"/>
    </xf>
    <xf numFmtId="0" fontId="34" fillId="0" borderId="0" xfId="0" applyFont="1"/>
    <xf numFmtId="0" fontId="3" fillId="8" borderId="1" xfId="0" applyFont="1" applyFill="1" applyBorder="1" applyAlignment="1">
      <alignment vertical="center"/>
    </xf>
    <xf numFmtId="0" fontId="12" fillId="0" borderId="0" xfId="0" applyFont="1" applyAlignment="1">
      <alignment vertical="center" wrapText="1"/>
    </xf>
    <xf numFmtId="0" fontId="3" fillId="6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49" fontId="2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44" fontId="4" fillId="0" borderId="1" xfId="0" applyNumberFormat="1" applyFont="1" applyBorder="1" applyAlignment="1">
      <alignment vertical="center"/>
    </xf>
    <xf numFmtId="0" fontId="6" fillId="13" borderId="1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8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44" fontId="8" fillId="0" borderId="0" xfId="4" applyFont="1" applyAlignment="1">
      <alignment vertical="center"/>
    </xf>
    <xf numFmtId="44" fontId="8" fillId="12" borderId="1" xfId="4" applyFont="1" applyFill="1" applyBorder="1" applyAlignment="1">
      <alignment vertical="center"/>
    </xf>
    <xf numFmtId="44" fontId="3" fillId="0" borderId="0" xfId="4" applyFont="1" applyAlignment="1">
      <alignment vertical="center"/>
    </xf>
    <xf numFmtId="0" fontId="12" fillId="0" borderId="0" xfId="0" applyFont="1" applyAlignment="1">
      <alignment vertical="center"/>
    </xf>
    <xf numFmtId="44" fontId="4" fillId="13" borderId="1" xfId="4" applyFont="1" applyFill="1" applyBorder="1" applyAlignment="1">
      <alignment horizontal="center" vertical="center"/>
    </xf>
    <xf numFmtId="44" fontId="5" fillId="0" borderId="7" xfId="4" applyFont="1" applyFill="1" applyBorder="1" applyAlignment="1">
      <alignment vertical="center"/>
    </xf>
    <xf numFmtId="44" fontId="6" fillId="0" borderId="7" xfId="4" applyFont="1" applyFill="1" applyBorder="1" applyAlignment="1">
      <alignment vertical="center"/>
    </xf>
    <xf numFmtId="44" fontId="6" fillId="0" borderId="0" xfId="0" applyNumberFormat="1" applyFont="1" applyAlignment="1">
      <alignment vertical="center"/>
    </xf>
    <xf numFmtId="44" fontId="3" fillId="0" borderId="0" xfId="4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13" borderId="1" xfId="0" applyFont="1" applyFill="1" applyBorder="1" applyAlignment="1">
      <alignment horizontal="center" vertical="center" wrapText="1"/>
    </xf>
    <xf numFmtId="44" fontId="4" fillId="13" borderId="1" xfId="4" applyFont="1" applyFill="1" applyBorder="1" applyAlignment="1">
      <alignment vertical="center" wrapText="1"/>
    </xf>
    <xf numFmtId="0" fontId="4" fillId="13" borderId="0" xfId="0" applyFont="1" applyFill="1" applyAlignment="1">
      <alignment vertical="center" wrapText="1"/>
    </xf>
    <xf numFmtId="44" fontId="4" fillId="13" borderId="1" xfId="0" applyNumberFormat="1" applyFont="1" applyFill="1" applyBorder="1" applyAlignment="1">
      <alignment vertical="center" wrapText="1"/>
    </xf>
    <xf numFmtId="44" fontId="3" fillId="0" borderId="0" xfId="0" applyNumberFormat="1" applyFont="1" applyAlignment="1">
      <alignment vertical="center"/>
    </xf>
    <xf numFmtId="44" fontId="3" fillId="0" borderId="0" xfId="0" applyNumberFormat="1" applyFont="1"/>
    <xf numFmtId="0" fontId="3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13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4" fontId="19" fillId="0" borderId="0" xfId="4" applyFont="1"/>
    <xf numFmtId="0" fontId="35" fillId="8" borderId="1" xfId="0" applyFont="1" applyFill="1" applyBorder="1" applyAlignment="1">
      <alignment horizontal="left"/>
    </xf>
    <xf numFmtId="44" fontId="19" fillId="0" borderId="0" xfId="4" applyFont="1" applyAlignment="1"/>
    <xf numFmtId="0" fontId="35" fillId="0" borderId="1" xfId="0" applyFont="1" applyBorder="1" applyAlignment="1">
      <alignment horizontal="left"/>
    </xf>
    <xf numFmtId="0" fontId="35" fillId="8" borderId="1" xfId="0" applyFont="1" applyFill="1" applyBorder="1" applyAlignment="1">
      <alignment horizontal="left" wrapText="1"/>
    </xf>
    <xf numFmtId="0" fontId="35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44" fontId="35" fillId="0" borderId="0" xfId="4" applyFont="1" applyBorder="1" applyAlignment="1"/>
    <xf numFmtId="0" fontId="35" fillId="0" borderId="0" xfId="0" applyFont="1"/>
    <xf numFmtId="44" fontId="35" fillId="0" borderId="0" xfId="4" applyFont="1" applyAlignment="1"/>
    <xf numFmtId="0" fontId="37" fillId="0" borderId="0" xfId="0" applyFont="1"/>
    <xf numFmtId="0" fontId="35" fillId="6" borderId="1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6" borderId="14" xfId="0" applyFont="1" applyFill="1" applyBorder="1" applyAlignment="1">
      <alignment vertical="center"/>
    </xf>
    <xf numFmtId="44" fontId="35" fillId="10" borderId="1" xfId="4" applyFont="1" applyFill="1" applyBorder="1" applyAlignment="1">
      <alignment horizontal="center" vertical="center"/>
    </xf>
    <xf numFmtId="44" fontId="35" fillId="9" borderId="1" xfId="4" applyFont="1" applyFill="1" applyBorder="1" applyAlignment="1">
      <alignment horizontal="center" vertical="center" wrapText="1"/>
    </xf>
    <xf numFmtId="0" fontId="35" fillId="7" borderId="1" xfId="0" applyFont="1" applyFill="1" applyBorder="1" applyAlignment="1">
      <alignment horizontal="center" vertical="center"/>
    </xf>
    <xf numFmtId="0" fontId="35" fillId="7" borderId="10" xfId="0" applyFont="1" applyFill="1" applyBorder="1" applyAlignment="1">
      <alignment vertical="center"/>
    </xf>
    <xf numFmtId="0" fontId="35" fillId="7" borderId="9" xfId="0" applyFont="1" applyFill="1" applyBorder="1" applyAlignment="1">
      <alignment vertical="center"/>
    </xf>
    <xf numFmtId="44" fontId="35" fillId="7" borderId="1" xfId="4" applyFont="1" applyFill="1" applyBorder="1" applyAlignment="1">
      <alignment horizontal="center" vertical="center"/>
    </xf>
    <xf numFmtId="44" fontId="35" fillId="7" borderId="1" xfId="4" applyFont="1" applyFill="1" applyBorder="1" applyAlignment="1">
      <alignment horizontal="center" vertical="center" wrapText="1"/>
    </xf>
    <xf numFmtId="0" fontId="35" fillId="7" borderId="11" xfId="0" applyFont="1" applyFill="1" applyBorder="1" applyAlignment="1">
      <alignment vertical="center"/>
    </xf>
    <xf numFmtId="0" fontId="35" fillId="7" borderId="12" xfId="0" applyFont="1" applyFill="1" applyBorder="1" applyAlignment="1">
      <alignment vertical="center"/>
    </xf>
    <xf numFmtId="0" fontId="35" fillId="7" borderId="15" xfId="0" applyFont="1" applyFill="1" applyBorder="1" applyAlignment="1">
      <alignment vertical="center"/>
    </xf>
    <xf numFmtId="0" fontId="35" fillId="7" borderId="13" xfId="0" applyFont="1" applyFill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44" fontId="19" fillId="13" borderId="1" xfId="4" applyFont="1" applyFill="1" applyBorder="1" applyAlignment="1">
      <alignment vertical="center"/>
    </xf>
    <xf numFmtId="44" fontId="19" fillId="0" borderId="1" xfId="4" applyFont="1" applyFill="1" applyBorder="1" applyAlignment="1">
      <alignment vertical="center"/>
    </xf>
    <xf numFmtId="44" fontId="35" fillId="0" borderId="1" xfId="4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12" borderId="1" xfId="0" applyFont="1" applyFill="1" applyBorder="1" applyAlignment="1">
      <alignment vertical="center"/>
    </xf>
    <xf numFmtId="44" fontId="19" fillId="12" borderId="1" xfId="0" applyNumberFormat="1" applyFont="1" applyFill="1" applyBorder="1" applyAlignment="1">
      <alignment vertical="center"/>
    </xf>
    <xf numFmtId="44" fontId="19" fillId="0" borderId="1" xfId="4" applyFont="1" applyBorder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 wrapText="1"/>
    </xf>
    <xf numFmtId="44" fontId="19" fillId="2" borderId="1" xfId="4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44" fontId="35" fillId="2" borderId="1" xfId="4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4" fontId="19" fillId="0" borderId="0" xfId="4" applyFont="1" applyAlignment="1">
      <alignment vertical="center"/>
    </xf>
    <xf numFmtId="0" fontId="35" fillId="0" borderId="0" xfId="0" applyFont="1" applyAlignment="1">
      <alignment horizontal="right" vertical="center"/>
    </xf>
    <xf numFmtId="44" fontId="35" fillId="0" borderId="0" xfId="4" applyFont="1" applyAlignment="1">
      <alignment horizontal="right" vertical="center"/>
    </xf>
    <xf numFmtId="44" fontId="35" fillId="13" borderId="0" xfId="4" applyFont="1" applyFill="1" applyAlignment="1">
      <alignment horizontal="right" vertical="center"/>
    </xf>
    <xf numFmtId="0" fontId="35" fillId="13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44" fontId="19" fillId="13" borderId="0" xfId="4" applyFont="1" applyFill="1" applyBorder="1" applyAlignment="1">
      <alignment vertical="center"/>
    </xf>
    <xf numFmtId="44" fontId="35" fillId="0" borderId="0" xfId="4" applyFont="1" applyFill="1" applyBorder="1" applyAlignment="1">
      <alignment vertical="center"/>
    </xf>
    <xf numFmtId="0" fontId="35" fillId="12" borderId="0" xfId="0" applyFont="1" applyFill="1" applyAlignment="1">
      <alignment vertical="center"/>
    </xf>
    <xf numFmtId="0" fontId="19" fillId="12" borderId="0" xfId="0" applyFont="1" applyFill="1" applyAlignment="1">
      <alignment vertical="center"/>
    </xf>
    <xf numFmtId="44" fontId="19" fillId="12" borderId="0" xfId="4" applyFont="1" applyFill="1" applyAlignment="1">
      <alignment vertical="center"/>
    </xf>
    <xf numFmtId="44" fontId="36" fillId="0" borderId="0" xfId="4" applyFont="1" applyFill="1" applyBorder="1" applyAlignment="1">
      <alignment vertical="center"/>
    </xf>
    <xf numFmtId="44" fontId="36" fillId="13" borderId="0" xfId="4" applyFont="1" applyFill="1" applyBorder="1" applyAlignment="1">
      <alignment vertical="center"/>
    </xf>
    <xf numFmtId="44" fontId="38" fillId="12" borderId="0" xfId="4" applyFont="1" applyFill="1" applyBorder="1" applyAlignment="1">
      <alignment vertical="center"/>
    </xf>
    <xf numFmtId="0" fontId="10" fillId="6" borderId="1" xfId="0" applyFont="1" applyFill="1" applyBorder="1" applyAlignment="1">
      <alignment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4" fillId="12" borderId="1" xfId="0" applyFont="1" applyFill="1" applyBorder="1" applyAlignment="1">
      <alignment horizontal="center" vertical="center" wrapText="1"/>
    </xf>
    <xf numFmtId="44" fontId="4" fillId="12" borderId="1" xfId="0" applyNumberFormat="1" applyFont="1" applyFill="1" applyBorder="1" applyAlignment="1">
      <alignment vertical="center" wrapText="1"/>
    </xf>
    <xf numFmtId="0" fontId="4" fillId="12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44" fontId="4" fillId="0" borderId="0" xfId="4" applyFont="1" applyAlignment="1">
      <alignment vertical="center" wrapText="1"/>
    </xf>
    <xf numFmtId="0" fontId="4" fillId="13" borderId="0" xfId="0" applyFont="1" applyFill="1" applyAlignment="1">
      <alignment horizontal="center" vertical="center"/>
    </xf>
    <xf numFmtId="0" fontId="3" fillId="13" borderId="0" xfId="0" applyFont="1" applyFill="1" applyAlignment="1">
      <alignment vertical="center"/>
    </xf>
    <xf numFmtId="44" fontId="4" fillId="13" borderId="0" xfId="4" applyFont="1" applyFill="1" applyAlignment="1">
      <alignment vertical="center"/>
    </xf>
    <xf numFmtId="44" fontId="3" fillId="13" borderId="0" xfId="4" applyFont="1" applyFill="1" applyBorder="1" applyAlignment="1">
      <alignment vertical="center"/>
    </xf>
    <xf numFmtId="44" fontId="3" fillId="13" borderId="0" xfId="4" applyFont="1" applyFill="1" applyBorder="1" applyAlignment="1">
      <alignment horizontal="left" vertical="center"/>
    </xf>
    <xf numFmtId="44" fontId="3" fillId="13" borderId="0" xfId="4" applyFont="1" applyFill="1" applyBorder="1" applyAlignment="1">
      <alignment horizontal="center" vertical="center"/>
    </xf>
    <xf numFmtId="44" fontId="8" fillId="13" borderId="0" xfId="4" applyFont="1" applyFill="1" applyBorder="1" applyAlignment="1">
      <alignment vertical="center"/>
    </xf>
    <xf numFmtId="44" fontId="6" fillId="0" borderId="1" xfId="4" applyFont="1" applyBorder="1" applyAlignment="1">
      <alignment vertical="center"/>
    </xf>
    <xf numFmtId="44" fontId="5" fillId="0" borderId="1" xfId="4" applyFont="1" applyFill="1" applyBorder="1" applyAlignment="1">
      <alignment horizontal="center" vertical="center" wrapText="1"/>
    </xf>
    <xf numFmtId="44" fontId="5" fillId="13" borderId="1" xfId="4" applyFont="1" applyFill="1" applyBorder="1" applyAlignment="1">
      <alignment horizontal="center" vertical="center" wrapText="1"/>
    </xf>
    <xf numFmtId="44" fontId="6" fillId="2" borderId="1" xfId="4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19" fillId="13" borderId="1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vertical="center" wrapText="1"/>
    </xf>
    <xf numFmtId="44" fontId="35" fillId="13" borderId="1" xfId="4" applyFont="1" applyFill="1" applyBorder="1" applyAlignment="1">
      <alignment horizontal="center" vertical="center" wrapText="1"/>
    </xf>
    <xf numFmtId="0" fontId="19" fillId="13" borderId="1" xfId="0" applyFont="1" applyFill="1" applyBorder="1" applyAlignment="1">
      <alignment vertical="center"/>
    </xf>
    <xf numFmtId="0" fontId="19" fillId="13" borderId="0" xfId="0" applyFont="1" applyFill="1" applyAlignment="1">
      <alignment vertical="center"/>
    </xf>
    <xf numFmtId="0" fontId="20" fillId="13" borderId="1" xfId="0" applyFont="1" applyFill="1" applyBorder="1" applyAlignment="1">
      <alignment horizontal="center" vertical="center"/>
    </xf>
    <xf numFmtId="44" fontId="20" fillId="13" borderId="1" xfId="4" applyFont="1" applyFill="1" applyBorder="1" applyAlignment="1">
      <alignment vertical="center"/>
    </xf>
    <xf numFmtId="44" fontId="40" fillId="13" borderId="0" xfId="4" applyFont="1" applyFill="1" applyAlignment="1">
      <alignment horizontal="right" vertical="center"/>
    </xf>
    <xf numFmtId="0" fontId="40" fillId="13" borderId="0" xfId="0" applyFont="1" applyFill="1" applyAlignment="1">
      <alignment vertical="center"/>
    </xf>
    <xf numFmtId="44" fontId="20" fillId="13" borderId="0" xfId="4" applyFont="1" applyFill="1" applyBorder="1" applyAlignment="1">
      <alignment vertical="center"/>
    </xf>
    <xf numFmtId="0" fontId="20" fillId="13" borderId="0" xfId="0" applyFont="1" applyFill="1" applyAlignment="1">
      <alignment vertical="center"/>
    </xf>
    <xf numFmtId="44" fontId="40" fillId="13" borderId="0" xfId="4" applyFont="1" applyFill="1" applyBorder="1" applyAlignment="1">
      <alignment vertical="center"/>
    </xf>
    <xf numFmtId="44" fontId="43" fillId="13" borderId="0" xfId="4" applyFont="1" applyFill="1" applyBorder="1" applyAlignment="1">
      <alignment vertical="center"/>
    </xf>
    <xf numFmtId="44" fontId="40" fillId="13" borderId="0" xfId="4" applyFont="1" applyFill="1" applyBorder="1" applyAlignment="1">
      <alignment horizontal="left" vertical="center"/>
    </xf>
    <xf numFmtId="0" fontId="20" fillId="13" borderId="0" xfId="0" applyFont="1" applyFill="1" applyAlignment="1">
      <alignment horizontal="center" vertical="center"/>
    </xf>
    <xf numFmtId="44" fontId="40" fillId="13" borderId="0" xfId="4" applyFont="1" applyFill="1" applyBorder="1" applyAlignment="1">
      <alignment horizontal="center" vertical="center"/>
    </xf>
    <xf numFmtId="44" fontId="41" fillId="13" borderId="0" xfId="4" applyFont="1" applyFill="1" applyBorder="1" applyAlignment="1">
      <alignment vertical="center"/>
    </xf>
    <xf numFmtId="0" fontId="20" fillId="13" borderId="0" xfId="0" applyFont="1" applyFill="1" applyAlignment="1">
      <alignment horizontal="center" vertical="center" wrapText="1"/>
    </xf>
    <xf numFmtId="0" fontId="20" fillId="13" borderId="0" xfId="0" applyFont="1" applyFill="1" applyAlignment="1">
      <alignment horizontal="center"/>
    </xf>
    <xf numFmtId="0" fontId="20" fillId="13" borderId="0" xfId="0" applyFont="1" applyFill="1"/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0" fontId="20" fillId="13" borderId="0" xfId="0" applyFont="1" applyFill="1" applyAlignment="1">
      <alignment horizontal="center" wrapText="1"/>
    </xf>
    <xf numFmtId="44" fontId="20" fillId="13" borderId="0" xfId="4" applyFont="1" applyFill="1"/>
    <xf numFmtId="0" fontId="40" fillId="13" borderId="1" xfId="0" applyFont="1" applyFill="1" applyBorder="1" applyAlignment="1">
      <alignment horizontal="center" wrapText="1"/>
    </xf>
    <xf numFmtId="44" fontId="20" fillId="13" borderId="0" xfId="4" applyFont="1" applyFill="1" applyAlignment="1"/>
    <xf numFmtId="0" fontId="40" fillId="13" borderId="0" xfId="0" applyFont="1" applyFill="1" applyAlignment="1">
      <alignment horizontal="right"/>
    </xf>
    <xf numFmtId="0" fontId="20" fillId="13" borderId="0" xfId="0" applyFont="1" applyFill="1" applyAlignment="1">
      <alignment horizontal="left"/>
    </xf>
    <xf numFmtId="44" fontId="40" fillId="13" borderId="0" xfId="4" applyFont="1" applyFill="1" applyBorder="1" applyAlignment="1"/>
    <xf numFmtId="0" fontId="40" fillId="13" borderId="0" xfId="0" applyFont="1" applyFill="1"/>
    <xf numFmtId="0" fontId="40" fillId="13" borderId="0" xfId="0" applyFont="1" applyFill="1" applyAlignment="1">
      <alignment horizontal="center" wrapText="1"/>
    </xf>
    <xf numFmtId="44" fontId="40" fillId="13" borderId="0" xfId="4" applyFont="1" applyFill="1" applyAlignment="1"/>
    <xf numFmtId="0" fontId="42" fillId="13" borderId="0" xfId="0" applyFont="1" applyFill="1"/>
    <xf numFmtId="0" fontId="40" fillId="13" borderId="1" xfId="0" applyFont="1" applyFill="1" applyBorder="1" applyAlignment="1">
      <alignment horizontal="center" vertical="center" wrapText="1"/>
    </xf>
    <xf numFmtId="0" fontId="40" fillId="13" borderId="0" xfId="0" applyFont="1" applyFill="1" applyAlignment="1">
      <alignment horizontal="center" vertical="center"/>
    </xf>
    <xf numFmtId="0" fontId="40" fillId="13" borderId="14" xfId="0" applyFont="1" applyFill="1" applyBorder="1" applyAlignment="1">
      <alignment vertical="center"/>
    </xf>
    <xf numFmtId="0" fontId="40" fillId="13" borderId="1" xfId="0" applyFont="1" applyFill="1" applyBorder="1" applyAlignment="1">
      <alignment horizontal="center" vertical="center"/>
    </xf>
    <xf numFmtId="44" fontId="40" fillId="13" borderId="1" xfId="4" applyFont="1" applyFill="1" applyBorder="1" applyAlignment="1">
      <alignment horizontal="center" vertical="center"/>
    </xf>
    <xf numFmtId="44" fontId="40" fillId="13" borderId="1" xfId="4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vertical="center" wrapText="1"/>
    </xf>
    <xf numFmtId="0" fontId="20" fillId="13" borderId="1" xfId="0" applyFont="1" applyFill="1" applyBorder="1" applyAlignment="1">
      <alignment vertical="center"/>
    </xf>
    <xf numFmtId="44" fontId="20" fillId="13" borderId="1" xfId="0" applyNumberFormat="1" applyFont="1" applyFill="1" applyBorder="1" applyAlignment="1">
      <alignment vertical="center"/>
    </xf>
    <xf numFmtId="44" fontId="20" fillId="13" borderId="0" xfId="4" applyFont="1" applyFill="1" applyAlignment="1">
      <alignment vertical="center"/>
    </xf>
    <xf numFmtId="0" fontId="40" fillId="13" borderId="0" xfId="0" applyFont="1" applyFill="1" applyAlignment="1">
      <alignment horizontal="right" vertical="center"/>
    </xf>
    <xf numFmtId="0" fontId="40" fillId="13" borderId="0" xfId="0" applyFont="1" applyFill="1" applyAlignment="1">
      <alignment horizontal="center" vertical="center" wrapText="1"/>
    </xf>
    <xf numFmtId="44" fontId="20" fillId="13" borderId="0" xfId="0" applyNumberFormat="1" applyFont="1" applyFill="1"/>
    <xf numFmtId="44" fontId="40" fillId="13" borderId="0" xfId="4" applyFont="1" applyFill="1"/>
    <xf numFmtId="0" fontId="3" fillId="8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wrapText="1"/>
    </xf>
    <xf numFmtId="44" fontId="3" fillId="9" borderId="1" xfId="4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44" fontId="3" fillId="0" borderId="1" xfId="4" applyFont="1" applyBorder="1" applyAlignment="1">
      <alignment vertical="center"/>
    </xf>
    <xf numFmtId="0" fontId="21" fillId="13" borderId="1" xfId="0" applyFont="1" applyFill="1" applyBorder="1" applyAlignment="1">
      <alignment horizontal="center" vertical="center"/>
    </xf>
    <xf numFmtId="0" fontId="21" fillId="13" borderId="1" xfId="0" applyFont="1" applyFill="1" applyBorder="1" applyAlignment="1">
      <alignment vertical="center" wrapText="1"/>
    </xf>
    <xf numFmtId="44" fontId="6" fillId="0" borderId="0" xfId="4" applyFont="1" applyFill="1" applyBorder="1" applyAlignment="1">
      <alignment vertical="center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wrapText="1"/>
    </xf>
    <xf numFmtId="44" fontId="5" fillId="2" borderId="1" xfId="4" applyFont="1" applyFill="1" applyBorder="1" applyAlignment="1">
      <alignment horizontal="center" vertical="center" wrapText="1"/>
    </xf>
    <xf numFmtId="44" fontId="5" fillId="0" borderId="0" xfId="4" applyFont="1" applyAlignment="1">
      <alignment horizontal="right"/>
    </xf>
    <xf numFmtId="44" fontId="5" fillId="12" borderId="7" xfId="4" applyFont="1" applyFill="1" applyBorder="1" applyAlignment="1">
      <alignment vertical="center"/>
    </xf>
    <xf numFmtId="44" fontId="15" fillId="0" borderId="0" xfId="4" applyFont="1" applyFill="1" applyBorder="1" applyAlignment="1">
      <alignment vertical="center" wrapText="1"/>
    </xf>
    <xf numFmtId="44" fontId="6" fillId="0" borderId="1" xfId="4" applyFont="1" applyBorder="1"/>
    <xf numFmtId="0" fontId="0" fillId="13" borderId="1" xfId="0" applyFill="1" applyBorder="1" applyAlignment="1">
      <alignment horizontal="center"/>
    </xf>
    <xf numFmtId="0" fontId="21" fillId="13" borderId="1" xfId="0" applyFont="1" applyFill="1" applyBorder="1" applyAlignment="1">
      <alignment vertical="center"/>
    </xf>
    <xf numFmtId="0" fontId="6" fillId="13" borderId="4" xfId="0" applyFont="1" applyFill="1" applyBorder="1"/>
    <xf numFmtId="0" fontId="16" fillId="13" borderId="1" xfId="0" applyFont="1" applyFill="1" applyBorder="1" applyAlignment="1">
      <alignment horizontal="center"/>
    </xf>
    <xf numFmtId="44" fontId="5" fillId="12" borderId="0" xfId="4" applyFont="1" applyFill="1" applyBorder="1" applyAlignment="1">
      <alignment horizontal="center" vertical="center"/>
    </xf>
    <xf numFmtId="44" fontId="14" fillId="0" borderId="0" xfId="0" applyNumberFormat="1" applyFont="1"/>
    <xf numFmtId="44" fontId="0" fillId="0" borderId="1" xfId="0" applyNumberFormat="1" applyBorder="1"/>
    <xf numFmtId="44" fontId="14" fillId="0" borderId="1" xfId="0" applyNumberFormat="1" applyFont="1" applyBorder="1"/>
    <xf numFmtId="44" fontId="27" fillId="0" borderId="1" xfId="0" applyNumberFormat="1" applyFont="1" applyBorder="1"/>
    <xf numFmtId="0" fontId="3" fillId="8" borderId="4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wrapText="1"/>
    </xf>
    <xf numFmtId="44" fontId="6" fillId="0" borderId="0" xfId="4" applyFont="1" applyBorder="1" applyAlignment="1">
      <alignment horizontal="center"/>
    </xf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7" borderId="9" xfId="0" applyFont="1" applyFill="1" applyBorder="1" applyAlignment="1">
      <alignment vertical="center" wrapText="1"/>
    </xf>
    <xf numFmtId="0" fontId="3" fillId="7" borderId="12" xfId="0" applyFont="1" applyFill="1" applyBorder="1" applyAlignment="1">
      <alignment vertical="center" wrapText="1"/>
    </xf>
    <xf numFmtId="0" fontId="3" fillId="7" borderId="13" xfId="0" applyFont="1" applyFill="1" applyBorder="1" applyAlignment="1">
      <alignment vertical="center" wrapText="1"/>
    </xf>
    <xf numFmtId="49" fontId="4" fillId="0" borderId="1" xfId="0" applyNumberFormat="1" applyFont="1" applyBorder="1" applyAlignment="1">
      <alignment horizontal="center" vertical="center"/>
    </xf>
    <xf numFmtId="44" fontId="4" fillId="0" borderId="0" xfId="4" applyFont="1" applyFill="1" applyAlignment="1">
      <alignment vertical="center"/>
    </xf>
    <xf numFmtId="0" fontId="3" fillId="0" borderId="0" xfId="0" applyFont="1" applyAlignment="1">
      <alignment horizontal="right" vertical="center" wrapText="1"/>
    </xf>
    <xf numFmtId="44" fontId="4" fillId="12" borderId="0" xfId="0" applyNumberFormat="1" applyFont="1" applyFill="1" applyAlignment="1">
      <alignment vertical="center"/>
    </xf>
    <xf numFmtId="44" fontId="4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wrapText="1"/>
    </xf>
    <xf numFmtId="44" fontId="6" fillId="0" borderId="1" xfId="4" applyFont="1" applyBorder="1" applyAlignment="1">
      <alignment horizontal="left"/>
    </xf>
    <xf numFmtId="44" fontId="6" fillId="0" borderId="1" xfId="4" applyFont="1" applyBorder="1" applyAlignment="1">
      <alignment horizontal="left" wrapText="1"/>
    </xf>
    <xf numFmtId="44" fontId="6" fillId="0" borderId="1" xfId="0" applyNumberFormat="1" applyFont="1" applyBorder="1" applyAlignment="1">
      <alignment horizontal="center"/>
    </xf>
    <xf numFmtId="44" fontId="6" fillId="0" borderId="1" xfId="0" applyNumberFormat="1" applyFont="1" applyBorder="1" applyAlignment="1">
      <alignment wrapText="1"/>
    </xf>
    <xf numFmtId="44" fontId="6" fillId="0" borderId="1" xfId="4" applyFont="1" applyBorder="1" applyAlignment="1">
      <alignment horizontal="center"/>
    </xf>
    <xf numFmtId="44" fontId="6" fillId="0" borderId="1" xfId="4" applyFont="1" applyBorder="1" applyAlignment="1">
      <alignment wrapText="1"/>
    </xf>
    <xf numFmtId="44" fontId="6" fillId="13" borderId="1" xfId="4" applyFont="1" applyFill="1" applyBorder="1" applyAlignment="1">
      <alignment horizontal="center"/>
    </xf>
    <xf numFmtId="44" fontId="6" fillId="13" borderId="1" xfId="4" applyFont="1" applyFill="1" applyBorder="1" applyAlignment="1">
      <alignment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wrapText="1"/>
    </xf>
    <xf numFmtId="44" fontId="22" fillId="0" borderId="0" xfId="4" applyFont="1"/>
    <xf numFmtId="0" fontId="22" fillId="0" borderId="0" xfId="0" applyFont="1"/>
    <xf numFmtId="44" fontId="22" fillId="0" borderId="0" xfId="4" applyFont="1" applyAlignment="1"/>
    <xf numFmtId="0" fontId="10" fillId="0" borderId="0" xfId="0" applyFont="1" applyAlignment="1">
      <alignment horizontal="right"/>
    </xf>
    <xf numFmtId="0" fontId="22" fillId="0" borderId="0" xfId="0" applyFont="1" applyAlignment="1">
      <alignment horizontal="left" wrapText="1"/>
    </xf>
    <xf numFmtId="44" fontId="44" fillId="0" borderId="0" xfId="4" applyFont="1" applyAlignment="1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44" fontId="10" fillId="0" borderId="0" xfId="4" applyFont="1" applyAlignment="1"/>
    <xf numFmtId="0" fontId="45" fillId="0" borderId="0" xfId="0" applyFont="1" applyAlignment="1">
      <alignment wrapText="1"/>
    </xf>
    <xf numFmtId="0" fontId="10" fillId="6" borderId="1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vertical="center"/>
    </xf>
    <xf numFmtId="44" fontId="10" fillId="10" borderId="1" xfId="4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4" fontId="22" fillId="0" borderId="1" xfId="4" applyFont="1" applyFill="1" applyBorder="1" applyAlignment="1">
      <alignment vertical="center"/>
    </xf>
    <xf numFmtId="44" fontId="10" fillId="0" borderId="1" xfId="4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22" fillId="0" borderId="1" xfId="0" applyFont="1" applyBorder="1" applyAlignment="1">
      <alignment vertical="center"/>
    </xf>
    <xf numFmtId="44" fontId="22" fillId="0" borderId="1" xfId="0" applyNumberFormat="1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44" fontId="22" fillId="0" borderId="0" xfId="4" applyFont="1" applyAlignment="1">
      <alignment vertical="center"/>
    </xf>
    <xf numFmtId="44" fontId="22" fillId="0" borderId="0" xfId="4" applyFont="1" applyAlignment="1">
      <alignment horizontal="center" vertical="center"/>
    </xf>
    <xf numFmtId="0" fontId="6" fillId="13" borderId="0" xfId="0" applyFont="1" applyFill="1" applyAlignment="1">
      <alignment vertical="center" wrapText="1"/>
    </xf>
    <xf numFmtId="44" fontId="5" fillId="13" borderId="0" xfId="4" applyFont="1" applyFill="1" applyBorder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44" fontId="22" fillId="0" borderId="0" xfId="0" applyNumberFormat="1" applyFont="1"/>
    <xf numFmtId="44" fontId="10" fillId="0" borderId="0" xfId="4" applyFont="1" applyBorder="1" applyAlignment="1">
      <alignment horizontal="center"/>
    </xf>
    <xf numFmtId="44" fontId="6" fillId="0" borderId="1" xfId="0" applyNumberFormat="1" applyFont="1" applyBorder="1" applyAlignment="1">
      <alignment horizontal="center" wrapText="1"/>
    </xf>
    <xf numFmtId="44" fontId="6" fillId="0" borderId="0" xfId="4" applyFont="1" applyBorder="1" applyAlignment="1">
      <alignment wrapText="1"/>
    </xf>
    <xf numFmtId="0" fontId="6" fillId="13" borderId="1" xfId="0" applyFont="1" applyFill="1" applyBorder="1" applyAlignment="1">
      <alignment wrapText="1"/>
    </xf>
    <xf numFmtId="44" fontId="6" fillId="13" borderId="1" xfId="4" applyFont="1" applyFill="1" applyBorder="1" applyAlignment="1">
      <alignment horizontal="left" wrapText="1"/>
    </xf>
    <xf numFmtId="44" fontId="6" fillId="0" borderId="0" xfId="4" applyFont="1" applyBorder="1" applyAlignment="1">
      <alignment horizontal="left" wrapText="1"/>
    </xf>
    <xf numFmtId="44" fontId="6" fillId="0" borderId="0" xfId="4" applyFont="1" applyBorder="1"/>
    <xf numFmtId="44" fontId="6" fillId="0" borderId="0" xfId="4" applyFont="1" applyBorder="1" applyAlignment="1">
      <alignment horizontal="left"/>
    </xf>
    <xf numFmtId="0" fontId="5" fillId="16" borderId="1" xfId="0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/>
    </xf>
    <xf numFmtId="44" fontId="5" fillId="16" borderId="1" xfId="0" applyNumberFormat="1" applyFont="1" applyFill="1" applyBorder="1" applyAlignment="1">
      <alignment horizontal="center" wrapText="1"/>
    </xf>
    <xf numFmtId="44" fontId="5" fillId="16" borderId="1" xfId="0" applyNumberFormat="1" applyFont="1" applyFill="1" applyBorder="1" applyAlignment="1">
      <alignment horizontal="center"/>
    </xf>
    <xf numFmtId="0" fontId="6" fillId="16" borderId="0" xfId="0" applyFont="1" applyFill="1"/>
    <xf numFmtId="0" fontId="5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44" fontId="4" fillId="0" borderId="1" xfId="4" applyFont="1" applyFill="1" applyBorder="1" applyAlignment="1">
      <alignment horizontal="center" vertical="center"/>
    </xf>
    <xf numFmtId="44" fontId="4" fillId="0" borderId="1" xfId="0" applyNumberFormat="1" applyFont="1" applyBorder="1" applyAlignment="1">
      <alignment vertical="center" wrapText="1"/>
    </xf>
    <xf numFmtId="44" fontId="4" fillId="0" borderId="1" xfId="4" applyFont="1" applyFill="1" applyBorder="1" applyAlignment="1">
      <alignment vertical="center" wrapText="1"/>
    </xf>
    <xf numFmtId="44" fontId="40" fillId="9" borderId="1" xfId="4" applyFont="1" applyFill="1" applyBorder="1" applyAlignment="1">
      <alignment horizontal="center" vertical="center" wrapText="1"/>
    </xf>
    <xf numFmtId="0" fontId="40" fillId="9" borderId="0" xfId="0" applyFont="1" applyFill="1" applyAlignment="1">
      <alignment horizontal="center" vertical="center"/>
    </xf>
    <xf numFmtId="0" fontId="40" fillId="17" borderId="1" xfId="0" applyFont="1" applyFill="1" applyBorder="1" applyAlignment="1">
      <alignment horizontal="center" vertical="center"/>
    </xf>
    <xf numFmtId="0" fontId="40" fillId="17" borderId="10" xfId="0" applyFont="1" applyFill="1" applyBorder="1" applyAlignment="1">
      <alignment vertical="center"/>
    </xf>
    <xf numFmtId="0" fontId="40" fillId="17" borderId="9" xfId="0" applyFont="1" applyFill="1" applyBorder="1" applyAlignment="1">
      <alignment horizontal="center" vertical="center" wrapText="1"/>
    </xf>
    <xf numFmtId="44" fontId="40" fillId="17" borderId="1" xfId="4" applyFont="1" applyFill="1" applyBorder="1" applyAlignment="1">
      <alignment horizontal="center" vertical="center"/>
    </xf>
    <xf numFmtId="44" fontId="40" fillId="17" borderId="1" xfId="4" applyFont="1" applyFill="1" applyBorder="1" applyAlignment="1">
      <alignment horizontal="center" vertical="center" wrapText="1"/>
    </xf>
    <xf numFmtId="0" fontId="40" fillId="17" borderId="0" xfId="0" applyFont="1" applyFill="1" applyAlignment="1">
      <alignment horizontal="center" vertical="center"/>
    </xf>
    <xf numFmtId="0" fontId="40" fillId="17" borderId="11" xfId="0" applyFont="1" applyFill="1" applyBorder="1" applyAlignment="1">
      <alignment vertical="center"/>
    </xf>
    <xf numFmtId="0" fontId="40" fillId="17" borderId="12" xfId="0" applyFont="1" applyFill="1" applyBorder="1" applyAlignment="1">
      <alignment horizontal="center" vertical="center" wrapText="1"/>
    </xf>
    <xf numFmtId="0" fontId="40" fillId="17" borderId="15" xfId="0" applyFont="1" applyFill="1" applyBorder="1" applyAlignment="1">
      <alignment vertical="center"/>
    </xf>
    <xf numFmtId="0" fontId="40" fillId="17" borderId="13" xfId="0" applyFont="1" applyFill="1" applyBorder="1" applyAlignment="1">
      <alignment horizontal="center" vertical="center" wrapText="1"/>
    </xf>
    <xf numFmtId="44" fontId="5" fillId="9" borderId="1" xfId="4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7" borderId="0" xfId="0" applyFont="1" applyFill="1" applyAlignment="1">
      <alignment horizontal="center"/>
    </xf>
    <xf numFmtId="44" fontId="6" fillId="7" borderId="1" xfId="4" applyFont="1" applyFill="1" applyBorder="1"/>
    <xf numFmtId="44" fontId="4" fillId="7" borderId="1" xfId="4" applyFont="1" applyFill="1" applyBorder="1"/>
    <xf numFmtId="0" fontId="4" fillId="0" borderId="1" xfId="0" applyFont="1" applyBorder="1" applyAlignment="1">
      <alignment horizontal="justify" vertical="center" wrapText="1"/>
    </xf>
    <xf numFmtId="44" fontId="3" fillId="0" borderId="0" xfId="0" applyNumberFormat="1" applyFont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44" fontId="6" fillId="0" borderId="0" xfId="4" applyFont="1" applyFill="1" applyBorder="1"/>
    <xf numFmtId="165" fontId="6" fillId="0" borderId="0" xfId="5" applyNumberFormat="1" applyFont="1"/>
    <xf numFmtId="0" fontId="5" fillId="0" borderId="0" xfId="0" applyFont="1" applyAlignment="1">
      <alignment horizontal="center" wrapText="1"/>
    </xf>
    <xf numFmtId="43" fontId="6" fillId="0" borderId="0" xfId="5" applyFont="1"/>
    <xf numFmtId="44" fontId="6" fillId="0" borderId="0" xfId="0" applyNumberFormat="1" applyFont="1" applyAlignment="1">
      <alignment vertical="center" wrapText="1"/>
    </xf>
    <xf numFmtId="44" fontId="5" fillId="0" borderId="0" xfId="4" applyFont="1" applyFill="1" applyBorder="1" applyAlignment="1">
      <alignment vertical="center" wrapText="1"/>
    </xf>
    <xf numFmtId="44" fontId="4" fillId="13" borderId="1" xfId="0" applyNumberFormat="1" applyFont="1" applyFill="1" applyBorder="1" applyAlignment="1">
      <alignment vertical="center"/>
    </xf>
    <xf numFmtId="0" fontId="3" fillId="13" borderId="0" xfId="0" applyFont="1" applyFill="1" applyAlignment="1">
      <alignment horizontal="center" vertical="center"/>
    </xf>
    <xf numFmtId="44" fontId="4" fillId="12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44" fontId="4" fillId="0" borderId="0" xfId="4" applyFont="1" applyBorder="1" applyAlignment="1">
      <alignment vertical="center"/>
    </xf>
    <xf numFmtId="44" fontId="4" fillId="0" borderId="0" xfId="4" applyFont="1" applyAlignment="1">
      <alignment horizontal="center" vertical="center"/>
    </xf>
    <xf numFmtId="44" fontId="24" fillId="0" borderId="0" xfId="4" applyFont="1" applyFill="1" applyBorder="1" applyAlignment="1">
      <alignment vertical="center"/>
    </xf>
    <xf numFmtId="44" fontId="4" fillId="13" borderId="0" xfId="4" applyFont="1" applyFill="1" applyAlignment="1">
      <alignment horizontal="center" vertical="center"/>
    </xf>
    <xf numFmtId="44" fontId="3" fillId="13" borderId="0" xfId="4" applyFont="1" applyFill="1" applyBorder="1" applyAlignment="1">
      <alignment vertical="center" wrapText="1"/>
    </xf>
    <xf numFmtId="164" fontId="4" fillId="0" borderId="1" xfId="4" applyNumberFormat="1" applyFont="1" applyFill="1" applyBorder="1" applyAlignment="1">
      <alignment horizontal="center" vertical="center"/>
    </xf>
    <xf numFmtId="44" fontId="3" fillId="2" borderId="1" xfId="4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/>
    </xf>
    <xf numFmtId="44" fontId="22" fillId="0" borderId="0" xfId="4" applyFont="1" applyFill="1" applyBorder="1" applyAlignment="1">
      <alignment vertical="center"/>
    </xf>
    <xf numFmtId="44" fontId="10" fillId="0" borderId="0" xfId="4" applyFont="1" applyFill="1" applyBorder="1" applyAlignment="1">
      <alignment vertical="center"/>
    </xf>
    <xf numFmtId="44" fontId="10" fillId="0" borderId="0" xfId="0" applyNumberFormat="1" applyFont="1" applyAlignment="1">
      <alignment horizontal="center" vertical="center"/>
    </xf>
    <xf numFmtId="43" fontId="6" fillId="0" borderId="1" xfId="5" applyFont="1" applyFill="1" applyBorder="1" applyAlignment="1">
      <alignment vertical="center"/>
    </xf>
    <xf numFmtId="44" fontId="6" fillId="0" borderId="1" xfId="0" applyNumberFormat="1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 vertical="center"/>
    </xf>
    <xf numFmtId="44" fontId="4" fillId="19" borderId="1" xfId="4" applyFont="1" applyFill="1" applyBorder="1" applyAlignment="1">
      <alignment vertical="center"/>
    </xf>
    <xf numFmtId="0" fontId="4" fillId="19" borderId="1" xfId="0" applyFont="1" applyFill="1" applyBorder="1" applyAlignment="1">
      <alignment horizontal="left" vertical="center" wrapText="1"/>
    </xf>
    <xf numFmtId="44" fontId="4" fillId="19" borderId="1" xfId="4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left" vertical="center" wrapText="1"/>
    </xf>
    <xf numFmtId="44" fontId="3" fillId="19" borderId="1" xfId="4" applyFont="1" applyFill="1" applyBorder="1" applyAlignment="1">
      <alignment vertical="center"/>
    </xf>
    <xf numFmtId="44" fontId="4" fillId="19" borderId="1" xfId="4" applyFont="1" applyFill="1" applyBorder="1" applyAlignment="1">
      <alignment vertical="center" wrapText="1"/>
    </xf>
    <xf numFmtId="0" fontId="4" fillId="17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left" vertical="center" wrapText="1"/>
    </xf>
    <xf numFmtId="44" fontId="4" fillId="17" borderId="1" xfId="4" applyFont="1" applyFill="1" applyBorder="1" applyAlignment="1">
      <alignment vertical="center"/>
    </xf>
    <xf numFmtId="0" fontId="4" fillId="17" borderId="1" xfId="0" applyFont="1" applyFill="1" applyBorder="1" applyAlignment="1">
      <alignment horizontal="center" vertical="center" wrapText="1"/>
    </xf>
    <xf numFmtId="44" fontId="3" fillId="17" borderId="1" xfId="4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44" fontId="4" fillId="7" borderId="0" xfId="4" applyFont="1" applyFill="1" applyAlignment="1">
      <alignment vertical="center"/>
    </xf>
    <xf numFmtId="44" fontId="4" fillId="19" borderId="1" xfId="4" applyFont="1" applyFill="1" applyBorder="1" applyAlignment="1">
      <alignment horizontal="right" vertical="center" wrapText="1"/>
    </xf>
    <xf numFmtId="44" fontId="4" fillId="0" borderId="1" xfId="4" applyFont="1" applyFill="1" applyBorder="1" applyAlignment="1">
      <alignment horizontal="right" vertical="center" wrapText="1"/>
    </xf>
    <xf numFmtId="0" fontId="4" fillId="19" borderId="4" xfId="0" applyFont="1" applyFill="1" applyBorder="1" applyAlignment="1">
      <alignment horizontal="left" vertical="center"/>
    </xf>
    <xf numFmtId="0" fontId="4" fillId="17" borderId="4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44" fontId="4" fillId="3" borderId="1" xfId="4" applyFont="1" applyFill="1" applyBorder="1" applyAlignment="1">
      <alignment vertical="center"/>
    </xf>
    <xf numFmtId="0" fontId="3" fillId="18" borderId="1" xfId="0" applyFont="1" applyFill="1" applyBorder="1" applyAlignment="1">
      <alignment horizontal="center" vertical="center"/>
    </xf>
    <xf numFmtId="44" fontId="4" fillId="18" borderId="1" xfId="4" applyFont="1" applyFill="1" applyBorder="1" applyAlignment="1">
      <alignment vertical="center"/>
    </xf>
    <xf numFmtId="0" fontId="3" fillId="18" borderId="1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44" fontId="10" fillId="10" borderId="1" xfId="4" applyFont="1" applyFill="1" applyBorder="1" applyAlignment="1">
      <alignment horizontal="center" vertical="center" wrapText="1"/>
    </xf>
    <xf numFmtId="44" fontId="10" fillId="9" borderId="1" xfId="4" applyFont="1" applyFill="1" applyBorder="1" applyAlignment="1">
      <alignment horizontal="right" vertical="center" wrapText="1"/>
    </xf>
    <xf numFmtId="44" fontId="10" fillId="7" borderId="1" xfId="4" applyFont="1" applyFill="1" applyBorder="1" applyAlignment="1">
      <alignment horizontal="right" vertical="center" wrapText="1"/>
    </xf>
    <xf numFmtId="44" fontId="3" fillId="7" borderId="6" xfId="4" applyFont="1" applyFill="1" applyBorder="1" applyAlignment="1">
      <alignment horizontal="right" vertical="center" wrapText="1"/>
    </xf>
    <xf numFmtId="8" fontId="22" fillId="0" borderId="1" xfId="4" applyNumberFormat="1" applyFont="1" applyBorder="1" applyAlignment="1">
      <alignment horizontal="right" vertical="center" wrapText="1"/>
    </xf>
    <xf numFmtId="44" fontId="22" fillId="0" borderId="1" xfId="4" applyFont="1" applyFill="1" applyBorder="1" applyAlignment="1">
      <alignment horizontal="right" vertical="center" wrapText="1"/>
    </xf>
    <xf numFmtId="44" fontId="22" fillId="0" borderId="1" xfId="0" applyNumberFormat="1" applyFont="1" applyBorder="1" applyAlignment="1">
      <alignment horizontal="right" vertical="center" wrapText="1"/>
    </xf>
    <xf numFmtId="44" fontId="22" fillId="2" borderId="1" xfId="4" applyFont="1" applyFill="1" applyBorder="1" applyAlignment="1">
      <alignment horizontal="right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44" fontId="21" fillId="0" borderId="0" xfId="0" applyNumberFormat="1" applyFont="1" applyAlignment="1">
      <alignment vertical="center"/>
    </xf>
    <xf numFmtId="44" fontId="21" fillId="0" borderId="0" xfId="4" applyFont="1" applyAlignment="1">
      <alignment vertical="center"/>
    </xf>
    <xf numFmtId="44" fontId="21" fillId="13" borderId="0" xfId="4" applyFont="1" applyFill="1" applyAlignment="1">
      <alignment vertical="center"/>
    </xf>
    <xf numFmtId="44" fontId="6" fillId="13" borderId="0" xfId="4" applyFont="1" applyFill="1" applyAlignment="1">
      <alignment vertical="center"/>
    </xf>
    <xf numFmtId="8" fontId="6" fillId="0" borderId="0" xfId="4" applyNumberFormat="1" applyFont="1" applyAlignment="1">
      <alignment vertical="center"/>
    </xf>
    <xf numFmtId="44" fontId="4" fillId="20" borderId="1" xfId="4" applyFont="1" applyFill="1" applyBorder="1" applyAlignment="1">
      <alignment horizontal="center" vertical="center" wrapText="1"/>
    </xf>
    <xf numFmtId="44" fontId="22" fillId="0" borderId="0" xfId="0" applyNumberFormat="1" applyFont="1" applyAlignment="1">
      <alignment vertical="center"/>
    </xf>
    <xf numFmtId="164" fontId="6" fillId="0" borderId="1" xfId="4" applyNumberFormat="1" applyFont="1" applyBorder="1" applyAlignment="1">
      <alignment horizontal="right" vertical="center"/>
    </xf>
    <xf numFmtId="164" fontId="6" fillId="0" borderId="1" xfId="4" applyNumberFormat="1" applyFont="1" applyFill="1" applyBorder="1" applyAlignment="1">
      <alignment horizontal="right" vertical="center"/>
    </xf>
    <xf numFmtId="164" fontId="5" fillId="0" borderId="1" xfId="4" applyNumberFormat="1" applyFont="1" applyFill="1" applyBorder="1" applyAlignment="1">
      <alignment horizontal="right" vertical="center" wrapText="1"/>
    </xf>
    <xf numFmtId="164" fontId="6" fillId="2" borderId="1" xfId="4" applyNumberFormat="1" applyFont="1" applyFill="1" applyBorder="1" applyAlignment="1">
      <alignment horizontal="right" vertical="center"/>
    </xf>
    <xf numFmtId="164" fontId="5" fillId="2" borderId="1" xfId="4" applyNumberFormat="1" applyFont="1" applyFill="1" applyBorder="1" applyAlignment="1">
      <alignment horizontal="right" vertical="center" wrapText="1"/>
    </xf>
    <xf numFmtId="44" fontId="0" fillId="0" borderId="0" xfId="0" applyNumberFormat="1"/>
    <xf numFmtId="44" fontId="3" fillId="0" borderId="0" xfId="0" applyNumberFormat="1" applyFont="1" applyAlignment="1">
      <alignment horizontal="right" vertical="center"/>
    </xf>
    <xf numFmtId="0" fontId="3" fillId="2" borderId="1" xfId="0" applyFont="1" applyFill="1" applyBorder="1" applyAlignment="1">
      <alignment vertical="center" wrapText="1"/>
    </xf>
    <xf numFmtId="0" fontId="3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44" fontId="5" fillId="2" borderId="1" xfId="4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44" fontId="5" fillId="0" borderId="1" xfId="4" applyFont="1" applyFill="1" applyBorder="1" applyAlignment="1">
      <alignment vertical="center"/>
    </xf>
    <xf numFmtId="164" fontId="5" fillId="2" borderId="1" xfId="4" applyNumberFormat="1" applyFont="1" applyFill="1" applyBorder="1" applyAlignment="1">
      <alignment horizontal="right" vertical="center"/>
    </xf>
    <xf numFmtId="164" fontId="5" fillId="0" borderId="1" xfId="4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164" fontId="3" fillId="0" borderId="1" xfId="4" applyNumberFormat="1" applyFont="1" applyBorder="1" applyAlignment="1">
      <alignment horizontal="right" vertical="center"/>
    </xf>
    <xf numFmtId="164" fontId="4" fillId="0" borderId="1" xfId="4" applyNumberFormat="1" applyFont="1" applyBorder="1" applyAlignment="1">
      <alignment horizontal="right" vertical="center"/>
    </xf>
    <xf numFmtId="0" fontId="5" fillId="13" borderId="1" xfId="0" applyFont="1" applyFill="1" applyBorder="1" applyAlignment="1">
      <alignment horizontal="center"/>
    </xf>
    <xf numFmtId="0" fontId="5" fillId="13" borderId="4" xfId="0" applyFont="1" applyFill="1" applyBorder="1"/>
    <xf numFmtId="44" fontId="5" fillId="13" borderId="1" xfId="4" applyFont="1" applyFill="1" applyBorder="1"/>
    <xf numFmtId="0" fontId="20" fillId="13" borderId="1" xfId="0" applyFont="1" applyFill="1" applyBorder="1" applyAlignment="1">
      <alignment horizontal="left" vertical="center" wrapText="1"/>
    </xf>
    <xf numFmtId="0" fontId="4" fillId="13" borderId="0" xfId="0" applyFont="1" applyFill="1" applyAlignment="1">
      <alignment horizontal="right" vertical="center"/>
    </xf>
    <xf numFmtId="164" fontId="6" fillId="0" borderId="1" xfId="6" applyNumberFormat="1" applyFont="1" applyFill="1" applyBorder="1" applyAlignment="1">
      <alignment horizontal="right" vertical="center"/>
    </xf>
    <xf numFmtId="164" fontId="5" fillId="0" borderId="1" xfId="6" applyNumberFormat="1" applyFont="1" applyFill="1" applyBorder="1" applyAlignment="1">
      <alignment horizontal="right" vertical="center"/>
    </xf>
    <xf numFmtId="0" fontId="3" fillId="19" borderId="4" xfId="0" applyFont="1" applyFill="1" applyBorder="1" applyAlignment="1">
      <alignment horizontal="left" vertical="center"/>
    </xf>
    <xf numFmtId="164" fontId="3" fillId="19" borderId="1" xfId="4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3" fillId="6" borderId="1" xfId="0" applyFont="1" applyFill="1" applyBorder="1" applyAlignment="1">
      <alignment horizontal="left" vertical="center" wrapText="1"/>
    </xf>
    <xf numFmtId="44" fontId="4" fillId="0" borderId="0" xfId="4" applyFont="1" applyAlignment="1">
      <alignment horizontal="left" vertical="center"/>
    </xf>
    <xf numFmtId="0" fontId="3" fillId="13" borderId="0" xfId="0" applyFont="1" applyFill="1" applyAlignment="1">
      <alignment horizontal="left" vertical="center"/>
    </xf>
    <xf numFmtId="0" fontId="4" fillId="13" borderId="0" xfId="0" applyFont="1" applyFill="1" applyAlignment="1">
      <alignment horizontal="left" vertical="center"/>
    </xf>
    <xf numFmtId="44" fontId="8" fillId="13" borderId="0" xfId="4" applyFont="1" applyFill="1" applyBorder="1" applyAlignment="1">
      <alignment horizontal="left" vertical="center"/>
    </xf>
    <xf numFmtId="44" fontId="4" fillId="13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164" fontId="4" fillId="19" borderId="1" xfId="4" applyNumberFormat="1" applyFont="1" applyFill="1" applyBorder="1" applyAlignment="1">
      <alignment vertical="center"/>
    </xf>
    <xf numFmtId="164" fontId="5" fillId="0" borderId="1" xfId="4" applyNumberFormat="1" applyFont="1" applyFill="1" applyBorder="1" applyAlignment="1">
      <alignment horizontal="right" vertical="center"/>
    </xf>
    <xf numFmtId="44" fontId="3" fillId="21" borderId="1" xfId="4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wrapText="1"/>
    </xf>
    <xf numFmtId="44" fontId="3" fillId="0" borderId="1" xfId="4" applyFont="1" applyFill="1" applyBorder="1" applyAlignment="1">
      <alignment horizontal="center" vertical="center"/>
    </xf>
    <xf numFmtId="44" fontId="3" fillId="22" borderId="1" xfId="4" applyFont="1" applyFill="1" applyBorder="1" applyAlignment="1">
      <alignment vertical="center"/>
    </xf>
    <xf numFmtId="164" fontId="6" fillId="22" borderId="1" xfId="4" applyNumberFormat="1" applyFont="1" applyFill="1" applyBorder="1" applyAlignment="1">
      <alignment horizontal="right" vertical="center"/>
    </xf>
    <xf numFmtId="164" fontId="4" fillId="22" borderId="1" xfId="4" applyNumberFormat="1" applyFont="1" applyFill="1" applyBorder="1" applyAlignment="1">
      <alignment horizontal="right" vertical="center"/>
    </xf>
    <xf numFmtId="44" fontId="4" fillId="22" borderId="1" xfId="4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5" fillId="7" borderId="1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1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44" fontId="5" fillId="11" borderId="1" xfId="4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center" wrapText="1"/>
    </xf>
    <xf numFmtId="44" fontId="24" fillId="13" borderId="8" xfId="4" applyFont="1" applyFill="1" applyBorder="1" applyAlignment="1">
      <alignment horizontal="center" vertical="center" wrapText="1"/>
    </xf>
    <xf numFmtId="44" fontId="24" fillId="13" borderId="0" xfId="4" applyFont="1" applyFill="1" applyBorder="1" applyAlignment="1">
      <alignment horizontal="center" vertical="center" wrapText="1"/>
    </xf>
    <xf numFmtId="0" fontId="3" fillId="13" borderId="0" xfId="0" applyFont="1" applyFill="1" applyAlignment="1">
      <alignment horizontal="center" vertical="center"/>
    </xf>
    <xf numFmtId="44" fontId="8" fillId="13" borderId="7" xfId="4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44" fontId="4" fillId="0" borderId="0" xfId="4" applyFont="1" applyBorder="1" applyAlignment="1">
      <alignment horizontal="center" vertical="center"/>
    </xf>
    <xf numFmtId="14" fontId="8" fillId="13" borderId="0" xfId="4" applyNumberFormat="1" applyFont="1" applyFill="1" applyBorder="1" applyAlignment="1">
      <alignment horizontal="center" vertical="center"/>
    </xf>
    <xf numFmtId="44" fontId="8" fillId="13" borderId="0" xfId="4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4" fontId="3" fillId="11" borderId="3" xfId="4" applyFont="1" applyFill="1" applyBorder="1" applyAlignment="1">
      <alignment horizontal="center" vertical="center" wrapText="1"/>
    </xf>
    <xf numFmtId="44" fontId="3" fillId="11" borderId="2" xfId="4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4" fontId="8" fillId="12" borderId="5" xfId="4" applyFont="1" applyFill="1" applyBorder="1" applyAlignment="1">
      <alignment horizontal="center"/>
    </xf>
    <xf numFmtId="44" fontId="8" fillId="12" borderId="6" xfId="4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4" fontId="3" fillId="0" borderId="4" xfId="4" applyFont="1" applyBorder="1" applyAlignment="1">
      <alignment horizontal="center"/>
    </xf>
    <xf numFmtId="44" fontId="3" fillId="0" borderId="5" xfId="4" applyFont="1" applyBorder="1" applyAlignment="1">
      <alignment horizontal="center"/>
    </xf>
    <xf numFmtId="0" fontId="3" fillId="6" borderId="4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44" fontId="3" fillId="11" borderId="1" xfId="4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44" fontId="24" fillId="12" borderId="8" xfId="4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top"/>
    </xf>
    <xf numFmtId="44" fontId="3" fillId="12" borderId="7" xfId="4" applyFont="1" applyFill="1" applyBorder="1" applyAlignment="1">
      <alignment horizontal="center" vertical="center"/>
    </xf>
    <xf numFmtId="14" fontId="9" fillId="12" borderId="5" xfId="4" applyNumberFormat="1" applyFont="1" applyFill="1" applyBorder="1" applyAlignment="1">
      <alignment horizontal="center"/>
    </xf>
    <xf numFmtId="44" fontId="9" fillId="12" borderId="6" xfId="4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44" fontId="5" fillId="0" borderId="4" xfId="4" applyFont="1" applyBorder="1" applyAlignment="1">
      <alignment horizontal="center"/>
    </xf>
    <xf numFmtId="44" fontId="5" fillId="0" borderId="5" xfId="4" applyFont="1" applyBorder="1" applyAlignment="1">
      <alignment horizont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164" fontId="5" fillId="11" borderId="1" xfId="4" applyNumberFormat="1" applyFont="1" applyFill="1" applyBorder="1" applyAlignment="1">
      <alignment horizontal="center" vertical="center" wrapText="1"/>
    </xf>
    <xf numFmtId="164" fontId="5" fillId="11" borderId="3" xfId="4" applyNumberFormat="1" applyFont="1" applyFill="1" applyBorder="1" applyAlignment="1">
      <alignment horizontal="center" vertical="center" wrapText="1"/>
    </xf>
    <xf numFmtId="164" fontId="5" fillId="11" borderId="2" xfId="4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/>
    </xf>
    <xf numFmtId="0" fontId="5" fillId="9" borderId="8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164" fontId="5" fillId="10" borderId="4" xfId="0" applyNumberFormat="1" applyFont="1" applyFill="1" applyBorder="1" applyAlignment="1">
      <alignment horizontal="center" vertical="center"/>
    </xf>
    <xf numFmtId="164" fontId="5" fillId="10" borderId="5" xfId="0" applyNumberFormat="1" applyFont="1" applyFill="1" applyBorder="1" applyAlignment="1">
      <alignment horizontal="center" vertical="center"/>
    </xf>
    <xf numFmtId="164" fontId="5" fillId="10" borderId="6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44" fontId="3" fillId="0" borderId="7" xfId="4" applyFont="1" applyFill="1" applyBorder="1" applyAlignment="1">
      <alignment horizontal="center" vertical="center"/>
    </xf>
    <xf numFmtId="44" fontId="24" fillId="0" borderId="8" xfId="4" applyFont="1" applyFill="1" applyBorder="1" applyAlignment="1">
      <alignment horizontal="center" vertical="center"/>
    </xf>
    <xf numFmtId="44" fontId="24" fillId="0" borderId="0" xfId="4" applyFont="1" applyFill="1" applyBorder="1" applyAlignment="1">
      <alignment horizontal="center" vertical="center" wrapText="1"/>
    </xf>
    <xf numFmtId="44" fontId="24" fillId="0" borderId="0" xfId="4" applyFont="1" applyFill="1" applyBorder="1" applyAlignment="1">
      <alignment horizontal="center" vertical="center"/>
    </xf>
    <xf numFmtId="44" fontId="15" fillId="0" borderId="8" xfId="4" applyFont="1" applyFill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44" fontId="15" fillId="0" borderId="0" xfId="4" applyFont="1" applyAlignment="1">
      <alignment horizontal="center" vertical="center"/>
    </xf>
    <xf numFmtId="44" fontId="5" fillId="0" borderId="7" xfId="4" applyFont="1" applyFill="1" applyBorder="1" applyAlignment="1">
      <alignment horizontal="center" vertical="center"/>
    </xf>
    <xf numFmtId="14" fontId="8" fillId="12" borderId="5" xfId="4" applyNumberFormat="1" applyFont="1" applyFill="1" applyBorder="1" applyAlignment="1">
      <alignment horizontal="center"/>
    </xf>
    <xf numFmtId="44" fontId="15" fillId="0" borderId="0" xfId="4" applyFont="1" applyFill="1" applyBorder="1" applyAlignment="1">
      <alignment horizontal="center" vertical="center"/>
    </xf>
    <xf numFmtId="44" fontId="15" fillId="0" borderId="0" xfId="4" applyFont="1" applyAlignment="1">
      <alignment horizontal="center"/>
    </xf>
    <xf numFmtId="44" fontId="15" fillId="13" borderId="8" xfId="4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9" borderId="6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44" fontId="5" fillId="13" borderId="7" xfId="4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44" fontId="10" fillId="0" borderId="4" xfId="4" applyFont="1" applyBorder="1" applyAlignment="1">
      <alignment horizontal="center"/>
    </xf>
    <xf numFmtId="44" fontId="10" fillId="0" borderId="5" xfId="4" applyFont="1" applyBorder="1" applyAlignment="1">
      <alignment horizontal="center"/>
    </xf>
    <xf numFmtId="14" fontId="44" fillId="0" borderId="5" xfId="4" applyNumberFormat="1" applyFont="1" applyFill="1" applyBorder="1" applyAlignment="1">
      <alignment horizontal="center"/>
    </xf>
    <xf numFmtId="44" fontId="44" fillId="0" borderId="6" xfId="4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44" fontId="10" fillId="11" borderId="3" xfId="4" applyFont="1" applyFill="1" applyBorder="1" applyAlignment="1">
      <alignment horizontal="center" vertical="center" wrapText="1"/>
    </xf>
    <xf numFmtId="44" fontId="10" fillId="11" borderId="2" xfId="4" applyFont="1" applyFill="1" applyBorder="1" applyAlignment="1">
      <alignment horizontal="center" vertical="center" wrapText="1"/>
    </xf>
    <xf numFmtId="0" fontId="10" fillId="10" borderId="4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 wrapText="1"/>
    </xf>
    <xf numFmtId="0" fontId="10" fillId="11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4" fillId="8" borderId="0" xfId="0" applyFont="1" applyFill="1" applyAlignment="1">
      <alignment horizontal="left"/>
    </xf>
    <xf numFmtId="0" fontId="4" fillId="8" borderId="12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2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44" fontId="3" fillId="0" borderId="0" xfId="4" applyFont="1" applyBorder="1" applyAlignment="1">
      <alignment horizontal="right"/>
    </xf>
    <xf numFmtId="14" fontId="8" fillId="0" borderId="0" xfId="4" applyNumberFormat="1" applyFont="1" applyFill="1" applyBorder="1" applyAlignment="1">
      <alignment horizontal="left"/>
    </xf>
    <xf numFmtId="44" fontId="8" fillId="0" borderId="0" xfId="4" applyFont="1" applyFill="1" applyBorder="1" applyAlignment="1">
      <alignment horizontal="left"/>
    </xf>
    <xf numFmtId="0" fontId="25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44" fontId="25" fillId="11" borderId="1" xfId="4" applyFont="1" applyFill="1" applyBorder="1" applyAlignment="1">
      <alignment horizontal="center" vertical="center" wrapText="1"/>
    </xf>
    <xf numFmtId="0" fontId="25" fillId="10" borderId="4" xfId="0" applyFont="1" applyFill="1" applyBorder="1" applyAlignment="1">
      <alignment horizontal="center" vertical="center"/>
    </xf>
    <xf numFmtId="0" fontId="25" fillId="10" borderId="5" xfId="0" applyFont="1" applyFill="1" applyBorder="1" applyAlignment="1">
      <alignment horizontal="center" vertical="center"/>
    </xf>
    <xf numFmtId="0" fontId="25" fillId="10" borderId="6" xfId="0" applyFont="1" applyFill="1" applyBorder="1" applyAlignment="1">
      <alignment horizontal="center" vertical="center"/>
    </xf>
    <xf numFmtId="0" fontId="25" fillId="11" borderId="3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0" fontId="25" fillId="6" borderId="14" xfId="0" applyFont="1" applyFill="1" applyBorder="1" applyAlignment="1">
      <alignment horizontal="center" vertical="center"/>
    </xf>
    <xf numFmtId="0" fontId="25" fillId="9" borderId="10" xfId="0" applyFont="1" applyFill="1" applyBorder="1" applyAlignment="1">
      <alignment horizontal="center" vertical="center"/>
    </xf>
    <xf numFmtId="0" fontId="25" fillId="9" borderId="8" xfId="0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4" fontId="25" fillId="0" borderId="7" xfId="4" applyFont="1" applyFill="1" applyBorder="1" applyAlignment="1">
      <alignment horizontal="center" vertical="center"/>
    </xf>
    <xf numFmtId="44" fontId="26" fillId="0" borderId="8" xfId="4" applyFont="1" applyFill="1" applyBorder="1" applyAlignment="1">
      <alignment horizontal="center" vertical="center" wrapText="1"/>
    </xf>
    <xf numFmtId="44" fontId="26" fillId="0" borderId="8" xfId="4" applyFont="1" applyFill="1" applyBorder="1" applyAlignment="1">
      <alignment horizontal="center" vertical="center"/>
    </xf>
    <xf numFmtId="44" fontId="26" fillId="0" borderId="0" xfId="4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/>
    </xf>
    <xf numFmtId="0" fontId="5" fillId="12" borderId="6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13" fillId="6" borderId="1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44" fontId="5" fillId="12" borderId="7" xfId="4" applyFont="1" applyFill="1" applyBorder="1" applyAlignment="1">
      <alignment horizontal="center" vertical="center"/>
    </xf>
    <xf numFmtId="44" fontId="15" fillId="12" borderId="8" xfId="4" applyFont="1" applyFill="1" applyBorder="1" applyAlignment="1">
      <alignment horizontal="center" vertical="center"/>
    </xf>
    <xf numFmtId="44" fontId="15" fillId="12" borderId="0" xfId="4" applyFont="1" applyFill="1" applyBorder="1" applyAlignment="1">
      <alignment horizontal="center" vertical="center"/>
    </xf>
    <xf numFmtId="44" fontId="3" fillId="0" borderId="4" xfId="4" applyFont="1" applyBorder="1" applyAlignment="1">
      <alignment horizontal="center" wrapText="1"/>
    </xf>
    <xf numFmtId="44" fontId="3" fillId="0" borderId="5" xfId="4" applyFont="1" applyBorder="1" applyAlignment="1">
      <alignment horizontal="center" wrapText="1"/>
    </xf>
    <xf numFmtId="44" fontId="15" fillId="12" borderId="8" xfId="4" applyFont="1" applyFill="1" applyBorder="1" applyAlignment="1">
      <alignment horizontal="center" vertical="center" wrapText="1"/>
    </xf>
    <xf numFmtId="44" fontId="15" fillId="0" borderId="0" xfId="4" applyFont="1" applyFill="1" applyBorder="1" applyAlignment="1">
      <alignment horizontal="center" vertical="center" wrapText="1"/>
    </xf>
    <xf numFmtId="44" fontId="5" fillId="0" borderId="0" xfId="4" applyFont="1" applyFill="1" applyBorder="1" applyAlignment="1">
      <alignment horizontal="center" vertical="center"/>
    </xf>
    <xf numFmtId="14" fontId="4" fillId="12" borderId="5" xfId="4" applyNumberFormat="1" applyFont="1" applyFill="1" applyBorder="1" applyAlignment="1">
      <alignment horizontal="center"/>
    </xf>
    <xf numFmtId="44" fontId="4" fillId="12" borderId="6" xfId="4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44" fontId="3" fillId="0" borderId="4" xfId="4" applyFont="1" applyBorder="1" applyAlignment="1">
      <alignment horizontal="center" vertical="center" wrapText="1"/>
    </xf>
    <xf numFmtId="44" fontId="3" fillId="0" borderId="5" xfId="4" applyFont="1" applyBorder="1" applyAlignment="1">
      <alignment horizontal="center" vertical="center" wrapText="1"/>
    </xf>
    <xf numFmtId="44" fontId="8" fillId="0" borderId="0" xfId="4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 vertical="center" textRotation="90" wrapText="1"/>
    </xf>
    <xf numFmtId="0" fontId="13" fillId="2" borderId="14" xfId="0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textRotation="90" wrapText="1"/>
    </xf>
    <xf numFmtId="44" fontId="8" fillId="12" borderId="5" xfId="4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 textRotation="90"/>
    </xf>
    <xf numFmtId="0" fontId="13" fillId="6" borderId="14" xfId="0" applyFont="1" applyFill="1" applyBorder="1" applyAlignment="1">
      <alignment horizontal="center" vertical="center" textRotation="90"/>
    </xf>
    <xf numFmtId="0" fontId="13" fillId="6" borderId="2" xfId="0" applyFont="1" applyFill="1" applyBorder="1" applyAlignment="1">
      <alignment horizontal="center" vertical="center" textRotation="90"/>
    </xf>
    <xf numFmtId="0" fontId="13" fillId="6" borderId="3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14" fontId="41" fillId="13" borderId="5" xfId="4" applyNumberFormat="1" applyFont="1" applyFill="1" applyBorder="1" applyAlignment="1">
      <alignment horizontal="center"/>
    </xf>
    <xf numFmtId="14" fontId="41" fillId="13" borderId="6" xfId="4" applyNumberFormat="1" applyFont="1" applyFill="1" applyBorder="1" applyAlignment="1">
      <alignment horizontal="center"/>
    </xf>
    <xf numFmtId="0" fontId="20" fillId="13" borderId="1" xfId="0" applyFont="1" applyFill="1" applyBorder="1" applyAlignment="1">
      <alignment horizontal="center"/>
    </xf>
    <xf numFmtId="44" fontId="40" fillId="13" borderId="0" xfId="4" applyFont="1" applyFill="1" applyBorder="1" applyAlignment="1">
      <alignment horizontal="center"/>
    </xf>
    <xf numFmtId="0" fontId="40" fillId="13" borderId="1" xfId="0" applyFont="1" applyFill="1" applyBorder="1" applyAlignment="1">
      <alignment horizontal="center" vertical="center" wrapText="1"/>
    </xf>
    <xf numFmtId="0" fontId="40" fillId="13" borderId="4" xfId="0" applyFont="1" applyFill="1" applyBorder="1" applyAlignment="1">
      <alignment horizontal="center" vertical="center" wrapText="1"/>
    </xf>
    <xf numFmtId="0" fontId="40" fillId="13" borderId="6" xfId="0" applyFont="1" applyFill="1" applyBorder="1" applyAlignment="1">
      <alignment horizontal="center" vertical="center" wrapText="1"/>
    </xf>
    <xf numFmtId="44" fontId="40" fillId="13" borderId="1" xfId="4" applyFont="1" applyFill="1" applyBorder="1" applyAlignment="1">
      <alignment horizontal="center" vertical="center" wrapText="1"/>
    </xf>
    <xf numFmtId="0" fontId="40" fillId="13" borderId="14" xfId="0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 wrapText="1"/>
    </xf>
    <xf numFmtId="0" fontId="40" fillId="13" borderId="2" xfId="0" applyFont="1" applyFill="1" applyBorder="1" applyAlignment="1">
      <alignment horizontal="center" vertical="center" wrapText="1"/>
    </xf>
    <xf numFmtId="0" fontId="40" fillId="13" borderId="14" xfId="0" applyFont="1" applyFill="1" applyBorder="1" applyAlignment="1">
      <alignment horizontal="center" vertical="center" wrapText="1"/>
    </xf>
    <xf numFmtId="0" fontId="40" fillId="13" borderId="3" xfId="0" applyFont="1" applyFill="1" applyBorder="1" applyAlignment="1">
      <alignment horizontal="center" vertical="center"/>
    </xf>
    <xf numFmtId="0" fontId="40" fillId="9" borderId="10" xfId="0" applyFont="1" applyFill="1" applyBorder="1" applyAlignment="1">
      <alignment horizontal="center" vertical="center"/>
    </xf>
    <xf numFmtId="0" fontId="40" fillId="9" borderId="8" xfId="0" applyFont="1" applyFill="1" applyBorder="1" applyAlignment="1">
      <alignment horizontal="center" vertical="center"/>
    </xf>
    <xf numFmtId="0" fontId="40" fillId="9" borderId="9" xfId="0" applyFont="1" applyFill="1" applyBorder="1" applyAlignment="1">
      <alignment horizontal="center" vertical="center"/>
    </xf>
    <xf numFmtId="0" fontId="40" fillId="13" borderId="4" xfId="0" applyFont="1" applyFill="1" applyBorder="1" applyAlignment="1">
      <alignment horizontal="center" vertical="center"/>
    </xf>
    <xf numFmtId="0" fontId="40" fillId="13" borderId="5" xfId="0" applyFont="1" applyFill="1" applyBorder="1" applyAlignment="1">
      <alignment horizontal="center" vertical="center"/>
    </xf>
    <xf numFmtId="0" fontId="40" fillId="13" borderId="6" xfId="0" applyFont="1" applyFill="1" applyBorder="1" applyAlignment="1">
      <alignment horizontal="center" vertical="center"/>
    </xf>
    <xf numFmtId="0" fontId="40" fillId="13" borderId="0" xfId="0" applyFont="1" applyFill="1" applyAlignment="1">
      <alignment horizontal="center" vertical="center"/>
    </xf>
    <xf numFmtId="0" fontId="20" fillId="13" borderId="0" xfId="0" applyFont="1" applyFill="1" applyAlignment="1">
      <alignment horizontal="center" vertical="center"/>
    </xf>
    <xf numFmtId="44" fontId="43" fillId="13" borderId="0" xfId="4" applyFont="1" applyFill="1" applyBorder="1" applyAlignment="1">
      <alignment horizontal="center" vertical="center"/>
    </xf>
    <xf numFmtId="44" fontId="40" fillId="13" borderId="0" xfId="4" applyFont="1" applyFill="1" applyBorder="1" applyAlignment="1">
      <alignment horizontal="center" vertical="center"/>
    </xf>
    <xf numFmtId="0" fontId="40" fillId="13" borderId="7" xfId="0" applyFont="1" applyFill="1" applyBorder="1" applyAlignment="1">
      <alignment horizontal="center" vertical="center"/>
    </xf>
    <xf numFmtId="44" fontId="40" fillId="13" borderId="8" xfId="4" applyFont="1" applyFill="1" applyBorder="1" applyAlignment="1">
      <alignment horizontal="center" vertical="center"/>
    </xf>
    <xf numFmtId="0" fontId="40" fillId="13" borderId="8" xfId="0" applyFont="1" applyFill="1" applyBorder="1" applyAlignment="1">
      <alignment horizontal="center" vertical="center"/>
    </xf>
    <xf numFmtId="44" fontId="8" fillId="12" borderId="6" xfId="4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4" fontId="3" fillId="0" borderId="4" xfId="4" applyFont="1" applyBorder="1" applyAlignment="1">
      <alignment horizontal="center" vertical="center"/>
    </xf>
    <xf numFmtId="44" fontId="3" fillId="0" borderId="5" xfId="4" applyFont="1" applyBorder="1" applyAlignment="1">
      <alignment horizontal="center" vertical="center"/>
    </xf>
    <xf numFmtId="44" fontId="10" fillId="11" borderId="1" xfId="4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3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44" fontId="24" fillId="13" borderId="8" xfId="4" applyFont="1" applyFill="1" applyBorder="1" applyAlignment="1">
      <alignment horizontal="center" vertical="center"/>
    </xf>
    <xf numFmtId="0" fontId="39" fillId="15" borderId="16" xfId="0" applyFont="1" applyFill="1" applyBorder="1" applyAlignment="1">
      <alignment horizontal="center" vertical="center"/>
    </xf>
    <xf numFmtId="44" fontId="3" fillId="13" borderId="7" xfId="4" applyFont="1" applyFill="1" applyBorder="1" applyAlignment="1">
      <alignment horizontal="center" vertical="center"/>
    </xf>
    <xf numFmtId="14" fontId="36" fillId="12" borderId="5" xfId="4" applyNumberFormat="1" applyFont="1" applyFill="1" applyBorder="1" applyAlignment="1">
      <alignment horizontal="center"/>
    </xf>
    <xf numFmtId="44" fontId="36" fillId="12" borderId="6" xfId="4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44" fontId="35" fillId="0" borderId="0" xfId="4" applyFont="1" applyBorder="1" applyAlignment="1">
      <alignment horizontal="center"/>
    </xf>
    <xf numFmtId="0" fontId="35" fillId="6" borderId="1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/>
    </xf>
    <xf numFmtId="0" fontId="35" fillId="6" borderId="4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44" fontId="35" fillId="11" borderId="1" xfId="4" applyFont="1" applyFill="1" applyBorder="1" applyAlignment="1">
      <alignment horizontal="center" vertical="center" wrapText="1"/>
    </xf>
    <xf numFmtId="0" fontId="35" fillId="6" borderId="14" xfId="0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35" fillId="11" borderId="3" xfId="0" applyFont="1" applyFill="1" applyBorder="1" applyAlignment="1">
      <alignment horizontal="center" vertical="center" wrapText="1"/>
    </xf>
    <xf numFmtId="0" fontId="35" fillId="11" borderId="2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6" borderId="3" xfId="0" applyFont="1" applyFill="1" applyBorder="1" applyAlignment="1">
      <alignment horizontal="center" vertical="center"/>
    </xf>
    <xf numFmtId="0" fontId="35" fillId="9" borderId="10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5" fillId="9" borderId="9" xfId="0" applyFont="1" applyFill="1" applyBorder="1" applyAlignment="1">
      <alignment horizontal="center" vertical="center"/>
    </xf>
    <xf numFmtId="0" fontId="35" fillId="10" borderId="4" xfId="0" applyFont="1" applyFill="1" applyBorder="1" applyAlignment="1">
      <alignment horizontal="center" vertical="center"/>
    </xf>
    <xf numFmtId="0" fontId="35" fillId="10" borderId="5" xfId="0" applyFont="1" applyFill="1" applyBorder="1" applyAlignment="1">
      <alignment horizontal="center" vertical="center"/>
    </xf>
    <xf numFmtId="0" fontId="35" fillId="10" borderId="6" xfId="0" applyFont="1" applyFill="1" applyBorder="1" applyAlignment="1">
      <alignment horizontal="center" vertical="center"/>
    </xf>
    <xf numFmtId="0" fontId="35" fillId="13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44" fontId="38" fillId="12" borderId="8" xfId="4" applyFont="1" applyFill="1" applyBorder="1" applyAlignment="1">
      <alignment horizontal="center" vertical="center"/>
    </xf>
    <xf numFmtId="44" fontId="38" fillId="12" borderId="0" xfId="4" applyFont="1" applyFill="1" applyBorder="1" applyAlignment="1">
      <alignment horizontal="center" vertical="center"/>
    </xf>
    <xf numFmtId="44" fontId="19" fillId="12" borderId="0" xfId="4" applyFont="1" applyFill="1" applyBorder="1" applyAlignment="1">
      <alignment horizontal="center" vertical="center"/>
    </xf>
    <xf numFmtId="44" fontId="35" fillId="12" borderId="7" xfId="4" applyFont="1" applyFill="1" applyBorder="1" applyAlignment="1">
      <alignment horizontal="center" vertical="center"/>
    </xf>
    <xf numFmtId="44" fontId="3" fillId="12" borderId="8" xfId="4" applyFont="1" applyFill="1" applyBorder="1" applyAlignment="1">
      <alignment horizontal="center" vertical="center" wrapText="1"/>
    </xf>
    <xf numFmtId="44" fontId="3" fillId="12" borderId="8" xfId="4" applyFont="1" applyFill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13" fillId="12" borderId="4" xfId="0" applyFont="1" applyFill="1" applyBorder="1" applyAlignment="1">
      <alignment horizontal="left" vertical="center"/>
    </xf>
    <xf numFmtId="0" fontId="13" fillId="12" borderId="6" xfId="0" applyFont="1" applyFill="1" applyBorder="1" applyAlignment="1">
      <alignment horizontal="left" vertical="center"/>
    </xf>
    <xf numFmtId="44" fontId="15" fillId="0" borderId="8" xfId="4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44" fontId="3" fillId="0" borderId="1" xfId="4" applyFont="1" applyBorder="1" applyAlignment="1">
      <alignment horizontal="center" vertical="center"/>
    </xf>
    <xf numFmtId="44" fontId="3" fillId="0" borderId="7" xfId="4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</cellXfs>
  <cellStyles count="7">
    <cellStyle name="Millares" xfId="5" builtinId="3"/>
    <cellStyle name="Millares 2" xfId="3" xr:uid="{00000000-0005-0000-0000-000001000000}"/>
    <cellStyle name="Moneda" xfId="4" builtinId="4"/>
    <cellStyle name="Moneda 2" xfId="2" xr:uid="{00000000-0005-0000-0000-000003000000}"/>
    <cellStyle name="Moneda 3" xfId="6" xr:uid="{4FF741BB-A408-4CE2-AE9C-9BC5F1DF8A4A}"/>
    <cellStyle name="Normal" xfId="0" builtinId="0"/>
    <cellStyle name="Normal 2" xfId="1" xr:uid="{00000000-0005-0000-0000-000005000000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CCFFCC"/>
      <color rgb="FFD1FFD1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61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57151</xdr:rowOff>
    </xdr:from>
    <xdr:to>
      <xdr:col>2</xdr:col>
      <xdr:colOff>314325</xdr:colOff>
      <xdr:row>6</xdr:row>
      <xdr:rowOff>133350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151"/>
          <a:ext cx="1647825" cy="10953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1</xdr:col>
      <xdr:colOff>33811</xdr:colOff>
      <xdr:row>6</xdr:row>
      <xdr:rowOff>55990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28518" cy="11418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91168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84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48986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43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755072</xdr:colOff>
      <xdr:row>0</xdr:row>
      <xdr:rowOff>176893</xdr:rowOff>
    </xdr:from>
    <xdr:to>
      <xdr:col>1</xdr:col>
      <xdr:colOff>435428</xdr:colOff>
      <xdr:row>6</xdr:row>
      <xdr:rowOff>107156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72" y="176893"/>
          <a:ext cx="1371044" cy="13113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789090</xdr:colOff>
      <xdr:row>0</xdr:row>
      <xdr:rowOff>92870</xdr:rowOff>
    </xdr:from>
    <xdr:to>
      <xdr:col>2</xdr:col>
      <xdr:colOff>869156</xdr:colOff>
      <xdr:row>6</xdr:row>
      <xdr:rowOff>180975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090" y="92870"/>
          <a:ext cx="1346891" cy="12025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48986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43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254329</xdr:colOff>
      <xdr:row>0</xdr:row>
      <xdr:rowOff>104776</xdr:rowOff>
    </xdr:from>
    <xdr:to>
      <xdr:col>3</xdr:col>
      <xdr:colOff>134711</xdr:colOff>
      <xdr:row>6</xdr:row>
      <xdr:rowOff>102054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54" y="104776"/>
          <a:ext cx="1242457" cy="11402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277121</xdr:colOff>
      <xdr:row>0</xdr:row>
      <xdr:rowOff>45245</xdr:rowOff>
    </xdr:from>
    <xdr:to>
      <xdr:col>3</xdr:col>
      <xdr:colOff>400049</xdr:colOff>
      <xdr:row>7</xdr:row>
      <xdr:rowOff>55677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46" y="45245"/>
          <a:ext cx="1256403" cy="144870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1</xdr:col>
      <xdr:colOff>503465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28850" cy="11443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57152</xdr:rowOff>
    </xdr:from>
    <xdr:to>
      <xdr:col>1</xdr:col>
      <xdr:colOff>598713</xdr:colOff>
      <xdr:row>5</xdr:row>
      <xdr:rowOff>93890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2"/>
          <a:ext cx="1933698" cy="874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57151</xdr:rowOff>
    </xdr:from>
    <xdr:to>
      <xdr:col>1</xdr:col>
      <xdr:colOff>400050</xdr:colOff>
      <xdr:row>6</xdr:row>
      <xdr:rowOff>47626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7151"/>
          <a:ext cx="1038225" cy="1009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43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43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2</xdr:col>
      <xdr:colOff>171223</xdr:colOff>
      <xdr:row>6</xdr:row>
      <xdr:rowOff>58511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29983" cy="11443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43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93765</xdr:colOff>
      <xdr:row>0</xdr:row>
      <xdr:rowOff>0</xdr:rowOff>
    </xdr:from>
    <xdr:to>
      <xdr:col>0</xdr:col>
      <xdr:colOff>904875</xdr:colOff>
      <xdr:row>6</xdr:row>
      <xdr:rowOff>4535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5" y="0"/>
          <a:ext cx="811110" cy="114753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191737</xdr:colOff>
      <xdr:row>0</xdr:row>
      <xdr:rowOff>0</xdr:rowOff>
    </xdr:from>
    <xdr:to>
      <xdr:col>0</xdr:col>
      <xdr:colOff>1423308</xdr:colOff>
      <xdr:row>6</xdr:row>
      <xdr:rowOff>221795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37" y="0"/>
          <a:ext cx="1231571" cy="135527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1</xdr:col>
      <xdr:colOff>27627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162587" cy="11443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1393916</xdr:colOff>
      <xdr:row>6</xdr:row>
      <xdr:rowOff>60416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23951" cy="1146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606422</xdr:colOff>
      <xdr:row>1</xdr:row>
      <xdr:rowOff>35718</xdr:rowOff>
    </xdr:from>
    <xdr:to>
      <xdr:col>0</xdr:col>
      <xdr:colOff>1988343</xdr:colOff>
      <xdr:row>8</xdr:row>
      <xdr:rowOff>146189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422" y="214312"/>
          <a:ext cx="1381921" cy="13963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1415823</xdr:colOff>
      <xdr:row>6</xdr:row>
      <xdr:rowOff>68036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45858" cy="11443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1399855</xdr:colOff>
      <xdr:row>6</xdr:row>
      <xdr:rowOff>175533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29890" cy="11375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9DBF7E3-9ECC-4075-9371-D298B12A60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31571" cy="11443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1399835</xdr:colOff>
      <xdr:row>6</xdr:row>
      <xdr:rowOff>58511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BB44231-4EF0-45AD-8EF7-E670A7EF71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5" y="57151"/>
          <a:ext cx="1227489" cy="11443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239077</xdr:colOff>
      <xdr:row>0</xdr:row>
      <xdr:rowOff>168116</xdr:rowOff>
    </xdr:from>
    <xdr:to>
      <xdr:col>0</xdr:col>
      <xdr:colOff>1473517</xdr:colOff>
      <xdr:row>6</xdr:row>
      <xdr:rowOff>180272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CD91852-B28E-4427-A111-3C5CB7611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" y="168116"/>
          <a:ext cx="1234440" cy="114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169965</xdr:colOff>
      <xdr:row>0</xdr:row>
      <xdr:rowOff>57151</xdr:rowOff>
    </xdr:from>
    <xdr:to>
      <xdr:col>0</xdr:col>
      <xdr:colOff>1401536</xdr:colOff>
      <xdr:row>7</xdr:row>
      <xdr:rowOff>7144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090" y="57151"/>
          <a:ext cx="1231571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SECRETARIA%20DE%20REC%20HUM%20Y%20MAT%20DEFINITIV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Soporte/Downloads/1.%20PAAAS%202023%20(formato%20ejemplo)%2005-01-2023%20-%201000%20(1)%20-%20copia(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PAAAS%202023%20OK%20SECRETARIA%20DE%20SEGURIDA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23\PAAAS%202023\PAAAS%202023%20SSM-307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__SECRETARIA%20DE%20BIENESTAR%20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USUARIO7/Downloads/1.%20PAAAS%202023%20(formato%20ejemplo)%2005-01-2023%20(2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USUARIO7/Downloads/1.%20PAAAS%202023%20(formato%20ejemplo)%2005-01-2023-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RM-05\Downloads\1.%20PAAAS%202023__SECRETARIA%20DE%20BIENESTAR%20(1)%20(1)%20GENERAL%20MI%20TIENDITA%20Y%20REHAB.%20IV%20CENTENARIO%20(2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PAAAS%202023%20-%20SECRETARIA%20DE%20DESAROLLO%20ECONOMICO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PAAAS%202023%20TURISM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RM-05\Downloads\PAAAS%202023%20TURISM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%20SECRETARIA%20PARTICULAR%20FINA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(FORMATO%20EJEMPLO)%2005-01-23-1%20cultura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CONSEJERIA%20JURIDIC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52951/Documents/2023%20MUNICIPIO/DIRECCION%2023/PAAAS%202023/PAAAS%202023%20(formato%20ejemplo)%2021-12-2022%2017.05%20hr%20&#250;lt%20vers%20o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%20Organo%20Intern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%20Alcaldi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OPORTE\Downloads\1.%20PAAAS%202023%20%2010-01-2023%20(1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CION01\Downloads\PAAAS%202023%201128023-GENERA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CION01\Downloads\PAAAS%202023%20SECRETARIA%20DE%20GOBIERNO%20MUNICIPAL%20(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AS%20PARA%20TRABAJAR%20DIANA%20Y%20FANI%20CASI%20FINAL\PAAAS%20ACTUALIZADO%20PARA%20ENTREGAR\PAAAS%202023%2030201%20FINAL%20PARA%20TRABAJAR%20fanii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2023/PAAAS%202023/TESORERIA/PAAAS%202023%20FINAL%20TESO%2024.02.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SINDICATURA%20PRIMER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AS\PAAAS%20diana%20y%20fani\PAAAS%20ENVIADO%20EL%2025%20DE%20ENERO\PAAAS%202023%2030202%2025.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Transparencia%20Municipal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AS%20AREAS%202023\Transparencia%20Municipal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AS%202023%20302%20TESORERIA%20DEFINITIV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CION01\Downloads\REQ%20MAT.%20DE%20OFICINA,%20LIMPIEZA,%20COMBUSTIBLE%20Y%20MAT.%20ASF.,%20SERV.%20PROF.%20Y%20FLETE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esktop\2023\COMPRA%20CONSOLIDADA\REQ%20MAT.%20DE%20OFICINA,%20LIMPIEZA,%20COMBUSTIBLE%20Y%20MAT.%20ASF.%20Y%20SERV.%20PROF.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Regiduria%20de%20Medio%20Ambiente%20%20PAAS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AS%20AREAS%202023\1.%20PAAAS%202023%20%20Alcaldia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usuario/Downloads/1.%20PAAAS%202023%20(formato%20ejemplo)%2005-01-202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PAAAS%202023%20SECRETAR&#205;A%20DE%20MEDIO%20AMBIENTE%20Y%20CAMBIO%20CLIM&#193;TI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%20PASS%20SINDICATURA%20SEGUND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PAAAS%202023-13.01.2023-REG%20DE%20HACIEND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Usuario/Documents/2023/FACTURAS%202023/ADQUISICIONES/1.%20PAAAS%202023%20(formato%20ejemplo)%2005-01-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REG.%20DE%20PROTECCION%20CIVI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1.%20PAAAS%202023%20SECRETARIA%20DEL%20AYUNTAMIEN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CION01/Desktop/PAAAS%20DEF.%202023/PAAAS%20AREAS%202023/REQ%20DESARROLLO%20URBANO%20PAAS%2027E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15411"/>
      <sheetName val="21111"/>
      <sheetName val="26111"/>
      <sheetName val="21411"/>
      <sheetName val="21611"/>
      <sheetName val="27111"/>
      <sheetName val="27211"/>
      <sheetName val="33611"/>
      <sheetName val="34511"/>
      <sheetName val="lista"/>
    </sheetNames>
    <sheetDataSet>
      <sheetData sheetId="0" refreshError="1"/>
      <sheetData sheetId="1" refreshError="1"/>
      <sheetData sheetId="2" refreshError="1">
        <row r="11">
          <cell r="M11">
            <v>106666.67</v>
          </cell>
        </row>
        <row r="12">
          <cell r="G12">
            <v>12147935</v>
          </cell>
        </row>
      </sheetData>
      <sheetData sheetId="3" refreshError="1">
        <row r="2">
          <cell r="D2" t="str">
            <v>CLAVE DE LA UNIDAD RESPONSABLE (UR)</v>
          </cell>
          <cell r="G2">
            <v>305</v>
          </cell>
        </row>
        <row r="3">
          <cell r="D3" t="str">
            <v>NOMBRE DE LA UNIDAD RESPONSABLE</v>
          </cell>
          <cell r="G3" t="str">
            <v>SECRETARÍA DE RECURSOS HUMANOS Y MATERIALES</v>
          </cell>
        </row>
        <row r="4">
          <cell r="D4" t="str">
            <v>CLAVE DE LA UNIDAD EJECUTORA (UE)</v>
          </cell>
          <cell r="G4">
            <v>30501</v>
          </cell>
        </row>
        <row r="5">
          <cell r="D5" t="str">
            <v>NOMBRE DE LA UNIDAD EJECUTORA</v>
          </cell>
          <cell r="G5" t="str">
            <v>SECRETARÍA DE RECURSOS HUMANOS Y MATERIALES</v>
          </cell>
        </row>
        <row r="9">
          <cell r="B9" t="str">
            <v>CLAVE DEL PROGRAMA PRESUPUESTARIO</v>
          </cell>
        </row>
        <row r="11">
          <cell r="M11">
            <v>0</v>
          </cell>
          <cell r="N11">
            <v>0</v>
          </cell>
          <cell r="O11">
            <v>0</v>
          </cell>
          <cell r="P11">
            <v>189181.90000000002</v>
          </cell>
          <cell r="Q11">
            <v>0</v>
          </cell>
          <cell r="R11">
            <v>0</v>
          </cell>
          <cell r="S11">
            <v>0</v>
          </cell>
          <cell r="T11">
            <v>189181.90000000002</v>
          </cell>
          <cell r="U11">
            <v>0</v>
          </cell>
          <cell r="V11">
            <v>0</v>
          </cell>
          <cell r="W11">
            <v>0</v>
          </cell>
        </row>
        <row r="12">
          <cell r="B12" t="str">
            <v>08</v>
          </cell>
          <cell r="G12">
            <v>400000</v>
          </cell>
        </row>
      </sheetData>
      <sheetData sheetId="4" refreshError="1">
        <row r="11">
          <cell r="M11">
            <v>0</v>
          </cell>
          <cell r="N11">
            <v>0</v>
          </cell>
          <cell r="O11">
            <v>78120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G12">
            <v>120000</v>
          </cell>
        </row>
      </sheetData>
      <sheetData sheetId="5" refreshError="1">
        <row r="11">
          <cell r="M11">
            <v>0</v>
          </cell>
          <cell r="N11">
            <v>0</v>
          </cell>
          <cell r="O11">
            <v>60510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G12">
            <v>70000</v>
          </cell>
        </row>
      </sheetData>
      <sheetData sheetId="6" refreshError="1">
        <row r="11">
          <cell r="M11">
            <v>0</v>
          </cell>
          <cell r="N11">
            <v>89980.883333333346</v>
          </cell>
          <cell r="O11">
            <v>0</v>
          </cell>
          <cell r="P11">
            <v>0</v>
          </cell>
          <cell r="Q11">
            <v>89980.883333333346</v>
          </cell>
          <cell r="R11">
            <v>0</v>
          </cell>
          <cell r="S11">
            <v>0</v>
          </cell>
          <cell r="T11">
            <v>89980.883333333346</v>
          </cell>
          <cell r="U11">
            <v>0</v>
          </cell>
          <cell r="V11">
            <v>0</v>
          </cell>
          <cell r="W11">
            <v>0</v>
          </cell>
        </row>
        <row r="12">
          <cell r="G12">
            <v>270000</v>
          </cell>
        </row>
      </sheetData>
      <sheetData sheetId="7" refreshError="1">
        <row r="11"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8" refreshError="1">
        <row r="11"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9" refreshError="1">
        <row r="11">
          <cell r="M11">
            <v>15000</v>
          </cell>
          <cell r="N11">
            <v>15000</v>
          </cell>
          <cell r="O11">
            <v>15000</v>
          </cell>
          <cell r="P11">
            <v>15000</v>
          </cell>
          <cell r="Q11">
            <v>15000</v>
          </cell>
          <cell r="R11">
            <v>15000</v>
          </cell>
          <cell r="S11">
            <v>15000</v>
          </cell>
          <cell r="T11">
            <v>15000</v>
          </cell>
          <cell r="U11">
            <v>15000</v>
          </cell>
          <cell r="V11">
            <v>8000</v>
          </cell>
          <cell r="W11">
            <v>7000</v>
          </cell>
          <cell r="X11">
            <v>0</v>
          </cell>
        </row>
        <row r="12">
          <cell r="G12">
            <v>150000</v>
          </cell>
        </row>
      </sheetData>
      <sheetData sheetId="10" refreshError="1">
        <row r="11">
          <cell r="L11">
            <v>106437.01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4163173.44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4269610.45</v>
          </cell>
        </row>
      </sheetData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15411"/>
      <sheetName val="27111"/>
      <sheetName val="27211"/>
      <sheetName val="lista"/>
    </sheetNames>
    <sheetDataSet>
      <sheetData sheetId="0" refreshError="1"/>
      <sheetData sheetId="1" refreshError="1"/>
      <sheetData sheetId="2" refreshError="1">
        <row r="2">
          <cell r="F2">
            <v>305</v>
          </cell>
        </row>
        <row r="3">
          <cell r="F3" t="str">
            <v>SECRETARÍA DE RECURSOS HUMANOS Y MATERIALES</v>
          </cell>
        </row>
        <row r="4">
          <cell r="F4">
            <v>30501</v>
          </cell>
        </row>
        <row r="5">
          <cell r="F5" t="str">
            <v>SECRETARÍA DE RECURSOS HUMANOS Y MATERIALES</v>
          </cell>
        </row>
        <row r="12">
          <cell r="A12" t="str">
            <v>08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22111"/>
      <sheetName val="24611"/>
      <sheetName val="24711"/>
      <sheetName val="24911"/>
      <sheetName val="25611"/>
      <sheetName val="26111"/>
      <sheetName val="27111"/>
      <sheetName val="27411"/>
      <sheetName val="27511"/>
      <sheetName val="28311"/>
      <sheetName val="29111"/>
      <sheetName val="29411"/>
      <sheetName val="29611"/>
      <sheetName val="35511"/>
      <sheetName val="52312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CLAVE DE LA UNIDAD RESPONSABLE (UR)</v>
          </cell>
          <cell r="F2">
            <v>306</v>
          </cell>
        </row>
        <row r="3">
          <cell r="C3" t="str">
            <v>NOMBRE DE LA UNIDAD RESPONSABLE</v>
          </cell>
          <cell r="F3" t="str">
            <v>SECRETARÍA DE SEGURIDAD CIUDADANA, MOVILIDAD Y PROTECCIÓN CIVIL</v>
          </cell>
        </row>
        <row r="4">
          <cell r="C4" t="str">
            <v>CLAVE DE LA UNIDAD EJECUTORA (UE)</v>
          </cell>
          <cell r="F4">
            <v>30601</v>
          </cell>
        </row>
        <row r="5">
          <cell r="C5" t="str">
            <v>NOMBRE DE LA UNIDAD EJECUTORA</v>
          </cell>
          <cell r="F5" t="str">
            <v>SECRETARÍA DE SEGURIDAD CIUDADANA, MOVILIDAD Y PROTECCIÓN CIVIL</v>
          </cell>
        </row>
        <row r="9">
          <cell r="A9" t="str">
            <v>CLAVE DEL PROGRAMA PRESUPUESTARIO</v>
          </cell>
        </row>
        <row r="12">
          <cell r="A1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211"/>
      <sheetName val="21411"/>
      <sheetName val="24111"/>
      <sheetName val="24211"/>
      <sheetName val="24411"/>
      <sheetName val="24511"/>
      <sheetName val="24611"/>
      <sheetName val="24711"/>
      <sheetName val="24911"/>
      <sheetName val="25611"/>
      <sheetName val="26111"/>
      <sheetName val="27111"/>
      <sheetName val="29111"/>
      <sheetName val="29211"/>
      <sheetName val="31111"/>
      <sheetName val="31311"/>
      <sheetName val="31411"/>
      <sheetName val="32211"/>
      <sheetName val="33611"/>
      <sheetName val="34711"/>
      <sheetName val="35811"/>
      <sheetName val="37111"/>
      <sheetName val="37511"/>
      <sheetName val="44111"/>
      <sheetName val="51512"/>
      <sheetName val="56312"/>
      <sheetName val="lista"/>
    </sheetNames>
    <sheetDataSet>
      <sheetData sheetId="0" refreshError="1"/>
      <sheetData sheetId="1" refreshError="1"/>
      <sheetData sheetId="2" refreshError="1">
        <row r="11">
          <cell r="L11">
            <v>0</v>
          </cell>
          <cell r="M11">
            <v>0</v>
          </cell>
          <cell r="N11">
            <v>0</v>
          </cell>
          <cell r="O11">
            <v>129945.75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´20-12-08</v>
          </cell>
        </row>
      </sheetData>
      <sheetData sheetId="3" refreshError="1">
        <row r="11">
          <cell r="L11">
            <v>0</v>
          </cell>
          <cell r="M11">
            <v>0</v>
          </cell>
          <cell r="N11">
            <v>0</v>
          </cell>
          <cell r="O11">
            <v>3000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4" refreshError="1">
        <row r="11">
          <cell r="L11">
            <v>0</v>
          </cell>
          <cell r="M11">
            <v>0</v>
          </cell>
          <cell r="N11">
            <v>0</v>
          </cell>
          <cell r="O11">
            <v>42920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5" refreshError="1">
        <row r="11">
          <cell r="L11">
            <v>0</v>
          </cell>
          <cell r="M11">
            <v>0</v>
          </cell>
          <cell r="N11">
            <v>0</v>
          </cell>
          <cell r="O11">
            <v>50920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6" refreshError="1">
        <row r="11">
          <cell r="L11">
            <v>0</v>
          </cell>
          <cell r="M11">
            <v>0</v>
          </cell>
          <cell r="N11">
            <v>0</v>
          </cell>
          <cell r="O11">
            <v>2500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7" refreshError="1">
        <row r="11">
          <cell r="L11">
            <v>0</v>
          </cell>
          <cell r="M11">
            <v>0</v>
          </cell>
          <cell r="N11">
            <v>0</v>
          </cell>
          <cell r="O11">
            <v>5000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8" refreshError="1">
        <row r="11">
          <cell r="L11">
            <v>0</v>
          </cell>
          <cell r="M11">
            <v>0</v>
          </cell>
          <cell r="N11">
            <v>0</v>
          </cell>
          <cell r="O11">
            <v>10000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9" refreshError="1">
        <row r="11">
          <cell r="L11">
            <v>0</v>
          </cell>
          <cell r="M11">
            <v>115072.35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0" refreshError="1">
        <row r="11">
          <cell r="L11">
            <v>0</v>
          </cell>
          <cell r="M11">
            <v>0</v>
          </cell>
          <cell r="N11">
            <v>2025.19</v>
          </cell>
          <cell r="O11">
            <v>20000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1" refreshError="1">
        <row r="11">
          <cell r="L11">
            <v>0</v>
          </cell>
          <cell r="M11">
            <v>0</v>
          </cell>
          <cell r="N11">
            <v>242.79</v>
          </cell>
          <cell r="O11">
            <v>79837.600000000006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2" refreshError="1">
        <row r="11">
          <cell r="L11">
            <v>0</v>
          </cell>
          <cell r="M11">
            <v>0</v>
          </cell>
          <cell r="N11">
            <v>0</v>
          </cell>
          <cell r="O11">
            <v>500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3" refreshError="1">
        <row r="11">
          <cell r="L11">
            <v>0</v>
          </cell>
          <cell r="M11">
            <v>4317612.43</v>
          </cell>
          <cell r="N11">
            <v>6708833.2300000004</v>
          </cell>
          <cell r="O11">
            <v>3567333</v>
          </cell>
          <cell r="P11">
            <v>3567333</v>
          </cell>
          <cell r="Q11">
            <v>3567333</v>
          </cell>
          <cell r="R11">
            <v>3567333</v>
          </cell>
          <cell r="S11">
            <v>3567333</v>
          </cell>
          <cell r="T11">
            <v>3567333</v>
          </cell>
          <cell r="U11">
            <v>1519516.34</v>
          </cell>
          <cell r="V11">
            <v>0</v>
          </cell>
          <cell r="W11">
            <v>0</v>
          </cell>
        </row>
      </sheetData>
      <sheetData sheetId="14" refreshError="1">
        <row r="11">
          <cell r="L11">
            <v>0</v>
          </cell>
          <cell r="M11">
            <v>0</v>
          </cell>
          <cell r="N11">
            <v>0</v>
          </cell>
          <cell r="O11">
            <v>17051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5" refreshError="1">
        <row r="2">
          <cell r="F2">
            <v>307</v>
          </cell>
        </row>
        <row r="3">
          <cell r="F3" t="str">
            <v>SECRETARÍA DE SERVICIOS MUNICIPALES</v>
          </cell>
        </row>
        <row r="4">
          <cell r="F4">
            <v>30701</v>
          </cell>
        </row>
        <row r="5">
          <cell r="F5" t="str">
            <v>SECRETARÍA DE SERVICIOS MUNICIPALES</v>
          </cell>
        </row>
        <row r="11">
          <cell r="L11">
            <v>0</v>
          </cell>
          <cell r="M11">
            <v>0</v>
          </cell>
          <cell r="N11">
            <v>0</v>
          </cell>
          <cell r="O11">
            <v>14168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6" refreshError="1">
        <row r="11">
          <cell r="L11">
            <v>0</v>
          </cell>
          <cell r="M11">
            <v>0</v>
          </cell>
          <cell r="N11">
            <v>0</v>
          </cell>
          <cell r="O11">
            <v>5000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Hoja1"/>
      <sheetName val="PAAAS 2023"/>
      <sheetName val="30801    22111"/>
      <sheetName val="30801   21511"/>
      <sheetName val="30801   21611"/>
      <sheetName val="25311_30801"/>
      <sheetName val="25411_30801"/>
      <sheetName val="29511_30801"/>
      <sheetName val="30801    31311"/>
      <sheetName val="30801   38211"/>
      <sheetName val="3802    21111"/>
      <sheetName val="30802    27111"/>
      <sheetName val="30803    24911"/>
      <sheetName val="30803   25311"/>
      <sheetName val="30803    25411"/>
      <sheetName val="30803    29511"/>
      <sheetName val="lista"/>
    </sheetNames>
    <sheetDataSet>
      <sheetData sheetId="0" refreshError="1"/>
      <sheetData sheetId="1" refreshError="1"/>
      <sheetData sheetId="2" refreshError="1"/>
      <sheetData sheetId="3" refreshError="1">
        <row r="11">
          <cell r="L11">
            <v>7000</v>
          </cell>
          <cell r="M11">
            <v>0</v>
          </cell>
          <cell r="N11">
            <v>3000</v>
          </cell>
          <cell r="O11">
            <v>3000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4" refreshError="1">
        <row r="11">
          <cell r="L11">
            <v>0</v>
          </cell>
          <cell r="M11">
            <v>2204.6</v>
          </cell>
          <cell r="N11">
            <v>1113.5999999999999</v>
          </cell>
          <cell r="O11">
            <v>1113.5999999999999</v>
          </cell>
          <cell r="P11">
            <v>1113.5999999999999</v>
          </cell>
          <cell r="Q11">
            <v>1113.5999999999999</v>
          </cell>
          <cell r="R11">
            <v>1113.5999999999999</v>
          </cell>
          <cell r="S11">
            <v>1113.5999999999999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10000</v>
          </cell>
        </row>
      </sheetData>
      <sheetData sheetId="5" refreshError="1">
        <row r="11">
          <cell r="L11">
            <v>0</v>
          </cell>
          <cell r="M11">
            <v>0</v>
          </cell>
          <cell r="N11">
            <v>19995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20000</v>
          </cell>
        </row>
        <row r="14">
          <cell r="L14">
            <v>0</v>
          </cell>
          <cell r="M14">
            <v>0</v>
          </cell>
          <cell r="N14">
            <v>540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</sheetData>
      <sheetData sheetId="6" refreshError="1">
        <row r="11">
          <cell r="L11">
            <v>0</v>
          </cell>
          <cell r="M11">
            <v>0</v>
          </cell>
          <cell r="N11">
            <v>27690.71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27700</v>
          </cell>
        </row>
      </sheetData>
      <sheetData sheetId="7" refreshError="1">
        <row r="12">
          <cell r="F12">
            <v>30000</v>
          </cell>
        </row>
      </sheetData>
      <sheetData sheetId="8" refreshError="1">
        <row r="11">
          <cell r="L11">
            <v>0</v>
          </cell>
          <cell r="M11">
            <v>0</v>
          </cell>
          <cell r="N11">
            <v>0</v>
          </cell>
          <cell r="O11">
            <v>29976.720000000001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30000</v>
          </cell>
        </row>
      </sheetData>
      <sheetData sheetId="9" refreshError="1">
        <row r="11">
          <cell r="L11">
            <v>6400</v>
          </cell>
          <cell r="M11">
            <v>6400</v>
          </cell>
          <cell r="N11">
            <v>6400</v>
          </cell>
          <cell r="O11">
            <v>3600</v>
          </cell>
          <cell r="P11">
            <v>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24000</v>
          </cell>
        </row>
      </sheetData>
      <sheetData sheetId="10" refreshError="1">
        <row r="11">
          <cell r="L11">
            <v>0</v>
          </cell>
          <cell r="M11">
            <v>7000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6000</v>
          </cell>
        </row>
        <row r="12">
          <cell r="F12">
            <v>13097</v>
          </cell>
        </row>
      </sheetData>
      <sheetData sheetId="11" refreshError="1">
        <row r="11">
          <cell r="L11">
            <v>0</v>
          </cell>
          <cell r="M11">
            <v>34991.699999999997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35000</v>
          </cell>
        </row>
      </sheetData>
      <sheetData sheetId="12" refreshError="1">
        <row r="11">
          <cell r="L11">
            <v>0</v>
          </cell>
          <cell r="M11">
            <v>0</v>
          </cell>
          <cell r="N11">
            <v>0</v>
          </cell>
          <cell r="O11">
            <v>4676.8</v>
          </cell>
          <cell r="P11">
            <v>0</v>
          </cell>
          <cell r="R11">
            <v>0</v>
          </cell>
          <cell r="S11">
            <v>0</v>
          </cell>
          <cell r="T11">
            <v>6320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11000</v>
          </cell>
        </row>
      </sheetData>
      <sheetData sheetId="13" refreshError="1">
        <row r="11">
          <cell r="L11">
            <v>0</v>
          </cell>
          <cell r="M11">
            <v>5660</v>
          </cell>
          <cell r="N11">
            <v>0</v>
          </cell>
          <cell r="O11">
            <v>0</v>
          </cell>
          <cell r="P11">
            <v>336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6000</v>
          </cell>
        </row>
      </sheetData>
      <sheetData sheetId="14" refreshError="1">
        <row r="11">
          <cell r="L11">
            <v>0</v>
          </cell>
          <cell r="M11">
            <v>44984.71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45000</v>
          </cell>
        </row>
      </sheetData>
      <sheetData sheetId="15" refreshError="1">
        <row r="11">
          <cell r="L11">
            <v>0</v>
          </cell>
          <cell r="M11">
            <v>29998.369999999995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30000</v>
          </cell>
        </row>
      </sheetData>
      <sheetData sheetId="16" refreshError="1">
        <row r="11">
          <cell r="L11">
            <v>0</v>
          </cell>
          <cell r="M11">
            <v>35987.700000000004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36000</v>
          </cell>
        </row>
      </sheetData>
      <sheetData sheetId="17" refreshError="1">
        <row r="3">
          <cell r="F3">
            <v>21111</v>
          </cell>
          <cell r="G3" t="str">
            <v>MATERIALES, ÚTILES Y EQUIPOS MENORES DE OFICINA</v>
          </cell>
        </row>
        <row r="4">
          <cell r="F4">
            <v>21211</v>
          </cell>
          <cell r="G4" t="str">
            <v>MATERIALES Y ÚTILES DE IMPRESIÓN Y REPRODUCCIÓN</v>
          </cell>
        </row>
        <row r="5">
          <cell r="F5">
            <v>21311</v>
          </cell>
          <cell r="G5" t="str">
            <v>MATERIAL ESTADÍSTICO Y GEOGRÁFICO</v>
          </cell>
        </row>
        <row r="6">
          <cell r="F6">
            <v>21411</v>
          </cell>
          <cell r="G6" t="str">
            <v>MATERIALES, ÚTILES Y EQUIPOS MENORES DE TECNOLOGÍAS DE LA INFORMACIÓN Y COMUNICACIONES</v>
          </cell>
        </row>
        <row r="7">
          <cell r="F7">
            <v>21511</v>
          </cell>
          <cell r="G7" t="str">
            <v>MATERIAL IMPRESO E INFORMACIÓN DIGITAL</v>
          </cell>
        </row>
        <row r="8">
          <cell r="F8">
            <v>21611</v>
          </cell>
          <cell r="G8" t="str">
            <v>MATERIAL DE LIMPIEZA</v>
          </cell>
        </row>
        <row r="9">
          <cell r="F9">
            <v>21711</v>
          </cell>
          <cell r="G9" t="str">
            <v>MATERIALES Y ÚTILES DE ENSEÑANZA</v>
          </cell>
        </row>
        <row r="10">
          <cell r="F10">
            <v>21811</v>
          </cell>
          <cell r="G10" t="str">
            <v>MATERIALES PARA EL REGISTRO E IDENTIFICACIÓN DE BIENES Y PERSONAS</v>
          </cell>
        </row>
        <row r="11">
          <cell r="F11">
            <v>22111</v>
          </cell>
          <cell r="G11" t="str">
            <v>PRODUCTOS ALIMENTICIOS PARA PERSONAS</v>
          </cell>
        </row>
        <row r="12">
          <cell r="F12">
            <v>22211</v>
          </cell>
          <cell r="G12" t="str">
            <v>PRODUCTOS ALIMENTICIOS PARA ANIMALES</v>
          </cell>
        </row>
        <row r="13">
          <cell r="F13">
            <v>22311</v>
          </cell>
          <cell r="G13" t="str">
            <v>UTENSILIOS PARA EL SERVICIO DE ALIMENTACIÓN</v>
          </cell>
        </row>
        <row r="14">
          <cell r="F14">
            <v>24111</v>
          </cell>
          <cell r="G14" t="str">
            <v>PRODUCTOS MINERALES NO METÁLICOS</v>
          </cell>
        </row>
        <row r="15">
          <cell r="F15">
            <v>24211</v>
          </cell>
          <cell r="G15" t="str">
            <v>CEMENTO Y PRODUCTOS DE CONCRETO</v>
          </cell>
        </row>
        <row r="16">
          <cell r="F16">
            <v>24311</v>
          </cell>
          <cell r="G16" t="str">
            <v>CAL, YESO Y PRODUCTOS DE YESO</v>
          </cell>
        </row>
        <row r="17">
          <cell r="F17">
            <v>24411</v>
          </cell>
          <cell r="G17" t="str">
            <v>MADERA Y PRODUCTOS DE MADERA</v>
          </cell>
        </row>
        <row r="18">
          <cell r="F18">
            <v>24511</v>
          </cell>
          <cell r="G18" t="str">
            <v>VIDRIO Y PRODUCTOS DE VIDRIO</v>
          </cell>
        </row>
        <row r="19">
          <cell r="F19">
            <v>24611</v>
          </cell>
          <cell r="G19" t="str">
            <v>MATERIAL ELÉCTRICO Y ELECTRÓNICO</v>
          </cell>
        </row>
        <row r="20">
          <cell r="F20">
            <v>24711</v>
          </cell>
          <cell r="G20" t="str">
            <v>ARTICULOS METÁLICOS PARA LA CONSTRUCCIÓN</v>
          </cell>
        </row>
        <row r="21">
          <cell r="F21">
            <v>24811</v>
          </cell>
          <cell r="G21" t="str">
            <v>MATERIALES COMPLEMENTARIOS</v>
          </cell>
        </row>
        <row r="22">
          <cell r="F22">
            <v>24911</v>
          </cell>
          <cell r="G22" t="str">
            <v>OTROS MATERIALES Y ARTÍCULOS DE CONSTRUCCIÓN Y REPARACIÓN</v>
          </cell>
        </row>
        <row r="23">
          <cell r="F23">
            <v>25311</v>
          </cell>
          <cell r="G23" t="str">
            <v>MEDICINAS Y PRODUCTOS FARMACÉUTICOS</v>
          </cell>
        </row>
        <row r="24">
          <cell r="F24">
            <v>25411</v>
          </cell>
          <cell r="G24" t="str">
            <v>MATERIALES, ACCESORIOS Y SUMINISTROS MÉDICOS</v>
          </cell>
        </row>
        <row r="25">
          <cell r="F25">
            <v>25511</v>
          </cell>
          <cell r="G25" t="str">
            <v>MATERIALES, ACCESORIOS Y SUMINISTROS DE LABORATORIO</v>
          </cell>
        </row>
        <row r="26">
          <cell r="F26">
            <v>25611</v>
          </cell>
          <cell r="G26" t="str">
            <v>FIBRAS SINTÉTICAS, HULES, PLÁSTICOS Y DERIVADOS</v>
          </cell>
        </row>
        <row r="27">
          <cell r="F27">
            <v>25911</v>
          </cell>
          <cell r="G27" t="str">
            <v>OTROS PRODUCTOS QUÍMICOS</v>
          </cell>
        </row>
        <row r="28">
          <cell r="F28">
            <v>26111</v>
          </cell>
          <cell r="G28" t="str">
            <v>COMBUSTIBLES, LUBRICANTES Y ADITIVOS</v>
          </cell>
        </row>
        <row r="29">
          <cell r="F29">
            <v>27111</v>
          </cell>
          <cell r="G29" t="str">
            <v>VESTUARIO Y UNIFORMES</v>
          </cell>
        </row>
        <row r="30">
          <cell r="F30">
            <v>27211</v>
          </cell>
          <cell r="G30" t="str">
            <v>PRENDAS DE SEGURIDAD Y PROTECCIÓN PERSONAL</v>
          </cell>
        </row>
        <row r="31">
          <cell r="F31">
            <v>27311</v>
          </cell>
          <cell r="G31" t="str">
            <v>ARTÍCULOS DEPORTIVOS</v>
          </cell>
        </row>
        <row r="32">
          <cell r="F32">
            <v>27411</v>
          </cell>
          <cell r="G32" t="str">
            <v>PRODUCTOS TEXTILES</v>
          </cell>
        </row>
        <row r="33">
          <cell r="F33">
            <v>27511</v>
          </cell>
          <cell r="G33" t="str">
            <v>BLANCOS Y OTROS PRODUTCTOS TEXTILES, EXCEPTO PRENDAS DE VESTIR</v>
          </cell>
        </row>
        <row r="34">
          <cell r="F34">
            <v>28111</v>
          </cell>
          <cell r="G34" t="str">
            <v>SUSTANCIAS Y MATERIALES EXPLOSIVOS</v>
          </cell>
        </row>
        <row r="35">
          <cell r="F35">
            <v>28211</v>
          </cell>
          <cell r="G35" t="str">
            <v>MATERIALES DE SEGURIDAD PÚBLICA</v>
          </cell>
        </row>
        <row r="36">
          <cell r="F36">
            <v>28311</v>
          </cell>
          <cell r="G36" t="str">
            <v>PRENDAS DE PROTECCIÓN PARA SEGURIDAD PÚBLICA</v>
          </cell>
        </row>
        <row r="37">
          <cell r="F37">
            <v>29111</v>
          </cell>
          <cell r="G37" t="str">
            <v>HERRAMIENTAS MENORES</v>
          </cell>
        </row>
        <row r="38">
          <cell r="F38">
            <v>29211</v>
          </cell>
          <cell r="G38" t="str">
            <v>REFACCIONES Y ACCESORIOS MENORES DE EDIFICIOS</v>
          </cell>
        </row>
        <row r="39">
          <cell r="F39">
            <v>29311</v>
          </cell>
          <cell r="G39" t="str">
            <v>REFACCIONES Y ACCESORIOS MENORES DE MOBILIARIO Y EQUIPO DE ADMINISTRACIÓN, EDUCACIONAL Y RECREATIVO</v>
          </cell>
        </row>
        <row r="40">
          <cell r="F40">
            <v>29411</v>
          </cell>
          <cell r="G40" t="str">
            <v>REFACCIONES Y ACCESORIOS MENORES DE EQUIPO DE CÓMPUTO Y TECNOLOGIAS DE LA INFORMACIÓN</v>
          </cell>
        </row>
        <row r="41">
          <cell r="F41">
            <v>29511</v>
          </cell>
          <cell r="G41" t="str">
            <v>REFACCIONES Y ACCESORIOS MENORES DE EQUIPO E INSTRUMENTAL MÉDICO Y DE LABORATORIO</v>
          </cell>
        </row>
        <row r="42">
          <cell r="F42">
            <v>29611</v>
          </cell>
          <cell r="G42" t="str">
            <v>REFACCIONES Y ACCESORIOS MENORES DE EQUIPO DE TRANSPORTE</v>
          </cell>
        </row>
        <row r="43">
          <cell r="F43">
            <v>29711</v>
          </cell>
          <cell r="G43" t="str">
            <v>REFACCIONES Y ACCESORIOS MENORES DE EQUIPO DE DEFENSA Y SEGURIDAD</v>
          </cell>
        </row>
        <row r="44">
          <cell r="F44">
            <v>29811</v>
          </cell>
          <cell r="G44" t="str">
            <v>REFACCIONES Y ACCESORIOS MENORES DE MAQUINARIA Y OTROS EQUIPOS</v>
          </cell>
        </row>
        <row r="45">
          <cell r="F45">
            <v>29911</v>
          </cell>
          <cell r="G45" t="str">
            <v>REFACCIONES Y ACCESORIOS MENORES OTROS BIENES MUEBLES</v>
          </cell>
        </row>
        <row r="46">
          <cell r="F46">
            <v>31111</v>
          </cell>
          <cell r="G46" t="str">
            <v>ENERGIA ELÉCTRICA</v>
          </cell>
        </row>
        <row r="47">
          <cell r="F47">
            <v>31121</v>
          </cell>
          <cell r="G47" t="str">
            <v>ALUMBRADO PÚBLICO</v>
          </cell>
        </row>
        <row r="48">
          <cell r="F48">
            <v>31211</v>
          </cell>
          <cell r="G48" t="str">
            <v>GAS</v>
          </cell>
        </row>
        <row r="49">
          <cell r="F49">
            <v>31311</v>
          </cell>
          <cell r="G49" t="str">
            <v>AGUA</v>
          </cell>
        </row>
        <row r="50">
          <cell r="F50">
            <v>31411</v>
          </cell>
          <cell r="G50" t="str">
            <v>TELEFONÍA TRADICIONAL</v>
          </cell>
        </row>
        <row r="51">
          <cell r="F51">
            <v>31511</v>
          </cell>
          <cell r="G51" t="str">
            <v>TELEFONÍA CELULAR</v>
          </cell>
        </row>
        <row r="52">
          <cell r="F52">
            <v>31611</v>
          </cell>
          <cell r="G52" t="str">
            <v>SERVICIOS DE TELECOMUNCACIONES Y SATÉLITES</v>
          </cell>
        </row>
        <row r="53">
          <cell r="F53">
            <v>31711</v>
          </cell>
          <cell r="G53" t="str">
            <v>SERVICIOS DE ACCESO DE INTERNET, REDES Y PROCESAMIENTO DE INFORMACIÓN</v>
          </cell>
        </row>
        <row r="54">
          <cell r="F54">
            <v>31811</v>
          </cell>
          <cell r="G54" t="str">
            <v>SERVICIOS POSTALES Y TELEGRÁFICOS</v>
          </cell>
        </row>
        <row r="55">
          <cell r="F55">
            <v>31911</v>
          </cell>
          <cell r="G55" t="str">
            <v>SERVICIOS INTEGRALES Y OTROS SERVICIOS</v>
          </cell>
        </row>
        <row r="56">
          <cell r="F56">
            <v>32111</v>
          </cell>
          <cell r="G56" t="str">
            <v>ARRENDAMIENTO DE TERRENOS</v>
          </cell>
        </row>
        <row r="57">
          <cell r="F57">
            <v>32211</v>
          </cell>
          <cell r="G57" t="str">
            <v>ARRENDAMIENTO DE EDIFICIOS</v>
          </cell>
        </row>
        <row r="58">
          <cell r="F58">
            <v>32311</v>
          </cell>
          <cell r="G58" t="str">
            <v>ARRENDAMIENTO DE MOBILIARIO Y EQUIPO DE ADMINISTRACIÓN, EDUCACIONAL Y RECREATIVO</v>
          </cell>
        </row>
        <row r="59">
          <cell r="F59">
            <v>32411</v>
          </cell>
          <cell r="G59" t="str">
            <v>ARRENDAMIENTO DE EQUIPO E INSTRUMENTAL MÉDICO Y DE LABORATORIO</v>
          </cell>
        </row>
        <row r="60">
          <cell r="F60">
            <v>32511</v>
          </cell>
          <cell r="G60" t="str">
            <v>ARRENDAMIENTO DE EQUIPO DE TRANSPORTE</v>
          </cell>
        </row>
        <row r="61">
          <cell r="F61">
            <v>32611</v>
          </cell>
          <cell r="G61" t="str">
            <v>ARRENDAMIENTO DE MAQUINARIA, OTROS EQUIPOS Y HERRAMIENTAS</v>
          </cell>
        </row>
        <row r="62">
          <cell r="F62">
            <v>32711</v>
          </cell>
          <cell r="G62" t="str">
            <v>ARRENDAMIENTOS DE ACTIVOS INTANGIBLES</v>
          </cell>
        </row>
        <row r="63">
          <cell r="F63">
            <v>32811</v>
          </cell>
          <cell r="G63" t="str">
            <v>ARRENDAMIENTO FINANCIERO</v>
          </cell>
        </row>
        <row r="64">
          <cell r="F64">
            <v>32911</v>
          </cell>
          <cell r="G64" t="str">
            <v>OTROS ARRENDAMIENTOS</v>
          </cell>
        </row>
        <row r="65">
          <cell r="F65">
            <v>33111</v>
          </cell>
          <cell r="G65" t="str">
            <v>SERVICIOS LEGALES, DE CONTABILIDAD, AUDITORÍA Y RELACIONADOS</v>
          </cell>
        </row>
        <row r="66">
          <cell r="F66">
            <v>33211</v>
          </cell>
          <cell r="G66" t="str">
            <v>SERVICIOS DE DISEÑO, ARQUITECTURA, INGENIERÍA Y ACTIVIDADES RELACIONADAS</v>
          </cell>
        </row>
        <row r="67">
          <cell r="F67">
            <v>33311</v>
          </cell>
          <cell r="G67" t="str">
            <v>SERVICIOS DE CONSULTORÍA ADMINISTRATIVA, PROCESOS, TÉCNICA Y EN TECNOLOGÍAS DE LA INFORMACIÓN</v>
          </cell>
        </row>
        <row r="68">
          <cell r="F68">
            <v>33411</v>
          </cell>
          <cell r="G68" t="str">
            <v>SERVICIOS DE CAPACITACIÓN</v>
          </cell>
        </row>
        <row r="69">
          <cell r="F69">
            <v>33511</v>
          </cell>
          <cell r="G69" t="str">
            <v>SERVICIOS DE INVESTIGACIÓN CIENTÍFICA Y DESARROLLO</v>
          </cell>
        </row>
        <row r="70">
          <cell r="F70">
            <v>33611</v>
          </cell>
          <cell r="G70" t="str">
            <v>SERVICIOS DE APOYO ADMINISTRATIVO, TRADUCCIÓN, FOTOCOPIADO E IMPRESIÓN</v>
          </cell>
        </row>
        <row r="71">
          <cell r="F71">
            <v>33911</v>
          </cell>
          <cell r="G71" t="str">
            <v>SERVICIOS PROFESIONALES, CIENTÍFICOS Y TÉCNICOS INTEGRALES</v>
          </cell>
        </row>
        <row r="72">
          <cell r="F72">
            <v>34111</v>
          </cell>
          <cell r="G72" t="str">
            <v>SERVICIOS FINANCIEROS Y BANCARIOS</v>
          </cell>
        </row>
        <row r="73">
          <cell r="F73">
            <v>34211</v>
          </cell>
          <cell r="G73" t="str">
            <v>SERVICIOS DE COBRANZA, INVESTIGACIÓN CREDITICIA Y SIMILAR</v>
          </cell>
        </row>
        <row r="74">
          <cell r="F74">
            <v>34311</v>
          </cell>
          <cell r="G74" t="str">
            <v>SERVICIOS DE RECAUDACIÓN, TRASLADO Y CUSTODIA DE VALORES</v>
          </cell>
        </row>
        <row r="75">
          <cell r="F75">
            <v>34411</v>
          </cell>
          <cell r="G75" t="str">
            <v>SEGUROS DE RESPONSABILIDAD PATRIMONIAL Y FIANZAS</v>
          </cell>
        </row>
        <row r="76">
          <cell r="F76">
            <v>34511</v>
          </cell>
          <cell r="G76" t="str">
            <v>SEGURO DE BIENES PATRIMONIALES</v>
          </cell>
        </row>
        <row r="77">
          <cell r="F77">
            <v>34711</v>
          </cell>
          <cell r="G77" t="str">
            <v>FLETES Y MANIOBRAS</v>
          </cell>
        </row>
        <row r="78">
          <cell r="F78">
            <v>34811</v>
          </cell>
          <cell r="G78" t="str">
            <v>COMISIONES POR VENTAS</v>
          </cell>
        </row>
        <row r="79">
          <cell r="F79">
            <v>34911</v>
          </cell>
          <cell r="G79" t="str">
            <v>SERVICIOS FINANCIEROS, BANCARIOS Y COMERCIALES INTEGRALES</v>
          </cell>
        </row>
        <row r="80">
          <cell r="F80">
            <v>35111</v>
          </cell>
          <cell r="G80" t="str">
            <v>CONSERVACIÓN Y MANTENIMIENTO MENOR DE INMUEBLES</v>
          </cell>
        </row>
        <row r="81">
          <cell r="F81">
            <v>35211</v>
          </cell>
          <cell r="G81" t="str">
            <v>INSTALACIÓN, REPARACIÓN Y MANTENIMIENTO DE MOBILIARIO Y EQUIPO DE ADMINISTRACIÓN, EDUCACIONAL Y RECREATIVO</v>
          </cell>
        </row>
        <row r="82">
          <cell r="F82">
            <v>35311</v>
          </cell>
          <cell r="G82" t="str">
            <v>INSTALACIÓN, REPARACIÓN Y MANTENIMIENTO DE EQUIPO DE CÓMPUTO Y TECNOLOGÍA DE LA INFORMACIÓN</v>
          </cell>
        </row>
        <row r="83">
          <cell r="F83">
            <v>35411</v>
          </cell>
          <cell r="G83" t="str">
            <v>INSTALACIÓN, REPARACIÓN Y MANTENIMIENTO DE EQUIPO Y DE INSTRUMENTAL MÉDICO Y DE LABORATORIO</v>
          </cell>
        </row>
        <row r="84">
          <cell r="F84">
            <v>35511</v>
          </cell>
          <cell r="G84" t="str">
            <v>REPARACIÓN Y MANTENIMIENTO DE EQUIPO DE TRANSPORTE</v>
          </cell>
        </row>
        <row r="85">
          <cell r="F85">
            <v>35611</v>
          </cell>
          <cell r="G85" t="str">
            <v>REPARACIÓN Y MANTENIMIENTO DE EQUIPO DE DEFENSA Y SEGURIDAD</v>
          </cell>
        </row>
        <row r="86">
          <cell r="F86">
            <v>35711</v>
          </cell>
          <cell r="G86" t="str">
            <v>INSTALACIÓN, REPARACIÓN Y MANTENIMIENTO DE MAQUINARIA, OTROS EQUIPOS Y HERRAMIENTA</v>
          </cell>
        </row>
        <row r="87">
          <cell r="F87">
            <v>35811</v>
          </cell>
          <cell r="G87" t="str">
            <v>SERVICIOS DE LIMPIEZA Y MANEJO DE DESECHOS</v>
          </cell>
        </row>
        <row r="88">
          <cell r="F88">
            <v>35911</v>
          </cell>
          <cell r="G88" t="str">
            <v>SERVICIOS DE JARDINERÍA Y FUMIGACIÓN</v>
          </cell>
        </row>
        <row r="89">
          <cell r="F89">
            <v>36111</v>
          </cell>
          <cell r="G89" t="str">
            <v>DIFUSIÓN POR RADIO, TELEVISIÓN Y OTROS MEDIOS DE MENSAJES SOBRE PROGRAMAS Y ACTIVIDADES GUBERNAMENTALES</v>
          </cell>
        </row>
        <row r="90">
          <cell r="F90">
            <v>36311</v>
          </cell>
          <cell r="G90" t="str">
            <v>SERVICIOS DE CREATIVIDAD, PREPRODUCCIÓN Y PRODUCCIÓN DE PUBLICIDAD, EXCEPTO INTERNET</v>
          </cell>
        </row>
        <row r="91">
          <cell r="F91">
            <v>36411</v>
          </cell>
          <cell r="G91" t="str">
            <v>SERVICIOS DE REVELADO DE FOTOGRAFÍAS</v>
          </cell>
        </row>
        <row r="92">
          <cell r="F92">
            <v>36911</v>
          </cell>
          <cell r="G92" t="str">
            <v>OTROS SERVICIOS DE INFORMACIÓN</v>
          </cell>
        </row>
        <row r="93">
          <cell r="F93">
            <v>37111</v>
          </cell>
          <cell r="G93" t="str">
            <v>PASAJES AÉREOS</v>
          </cell>
        </row>
        <row r="94">
          <cell r="F94">
            <v>37211</v>
          </cell>
          <cell r="G94" t="str">
            <v>PASAJES TERRESTRES</v>
          </cell>
        </row>
        <row r="95">
          <cell r="F95">
            <v>37411</v>
          </cell>
          <cell r="G95" t="str">
            <v>AUTOTRANSPORTE</v>
          </cell>
        </row>
        <row r="96">
          <cell r="F96">
            <v>37511</v>
          </cell>
          <cell r="G96" t="str">
            <v>VIÁTICOS EN EL PAÍS</v>
          </cell>
        </row>
        <row r="97">
          <cell r="F97">
            <v>37611</v>
          </cell>
          <cell r="G97" t="str">
            <v>VIÁTICOS EN EL EXTRANJERO</v>
          </cell>
        </row>
        <row r="98">
          <cell r="F98">
            <v>38111</v>
          </cell>
          <cell r="G98" t="str">
            <v>GASTOS CEREMONIALES</v>
          </cell>
        </row>
        <row r="99">
          <cell r="F99">
            <v>38211</v>
          </cell>
          <cell r="G99" t="str">
            <v>GASTOS DE ORDEN SOCIAL Y CULTURAL</v>
          </cell>
        </row>
        <row r="100">
          <cell r="F100">
            <v>38311</v>
          </cell>
          <cell r="G100" t="str">
            <v>CONGRESOS Y CONVENCIONES</v>
          </cell>
        </row>
        <row r="101">
          <cell r="F101">
            <v>38511</v>
          </cell>
          <cell r="G101" t="str">
            <v>GASTOS DE REPRESENTACIÓN</v>
          </cell>
        </row>
        <row r="102">
          <cell r="F102">
            <v>39111</v>
          </cell>
          <cell r="G102" t="str">
            <v>SERVICIOS FUNERARIOS Y DE CEMENTERIOS</v>
          </cell>
        </row>
        <row r="103">
          <cell r="F103">
            <v>39211</v>
          </cell>
          <cell r="G103" t="str">
            <v>IMPUESTOS Y DERECHOS</v>
          </cell>
        </row>
        <row r="104">
          <cell r="F104">
            <v>39411</v>
          </cell>
          <cell r="G104" t="str">
            <v>SENTENCIAS Y RESOLUCIONES POR AUTORIDAD COMPETENTE</v>
          </cell>
        </row>
        <row r="105">
          <cell r="F105">
            <v>39511</v>
          </cell>
          <cell r="G105" t="str">
            <v>PENAS, MULTAS, ACCESORIOS Y ACTUALIZACIONES</v>
          </cell>
        </row>
        <row r="106">
          <cell r="F106">
            <v>39611</v>
          </cell>
          <cell r="G106" t="str">
            <v>OTROS GASTOS POR RESPONSABILIDADES</v>
          </cell>
        </row>
        <row r="107">
          <cell r="F107">
            <v>39811</v>
          </cell>
          <cell r="G107" t="str">
            <v>IMPUESTO SOBRE NÓMINAS Y OTROS QUE SE DERIVEN DE UNA RELACIÓN LABORAL</v>
          </cell>
        </row>
        <row r="108">
          <cell r="F108">
            <v>39911</v>
          </cell>
          <cell r="G108" t="str">
            <v>OTROS SERVICIOS GENERALES</v>
          </cell>
        </row>
        <row r="109">
          <cell r="F109">
            <v>41411</v>
          </cell>
          <cell r="G109" t="str">
            <v>ASIGNACIONES PRESUPUESTARIAS A ÓRGANOS AUTÓNOMOS</v>
          </cell>
        </row>
        <row r="110">
          <cell r="F110">
            <v>43611</v>
          </cell>
          <cell r="G110" t="str">
            <v>SUBSIDIOS A LA VIVIENDA</v>
          </cell>
        </row>
        <row r="111">
          <cell r="F111">
            <v>44111</v>
          </cell>
          <cell r="G111" t="str">
            <v>AYUDAS SOCIALES A PERSONAS</v>
          </cell>
        </row>
        <row r="112">
          <cell r="F112">
            <v>44211</v>
          </cell>
          <cell r="G112" t="str">
            <v>BECAS Y OTRAS AYUDAS PARA PROGRAMS DE CAPACITACIÓN</v>
          </cell>
        </row>
        <row r="113">
          <cell r="F113">
            <v>44311</v>
          </cell>
          <cell r="G113" t="str">
            <v>AYUDAS SOCIALES A INSTITUCIONES DE ENSEÑANZA</v>
          </cell>
        </row>
        <row r="114">
          <cell r="F114">
            <v>44511</v>
          </cell>
          <cell r="G114" t="str">
            <v>AYUDAS SOCIALES A INSTITUCIONES SIN FINES DE LUCRO</v>
          </cell>
        </row>
        <row r="115">
          <cell r="F115">
            <v>44811</v>
          </cell>
          <cell r="G115" t="str">
            <v>AYUDAS POR DESASTRES NATURALES Y OTROS SINIESTROS</v>
          </cell>
        </row>
        <row r="116">
          <cell r="F116">
            <v>45114</v>
          </cell>
          <cell r="G116" t="str">
            <v>PENSIONES</v>
          </cell>
        </row>
        <row r="117">
          <cell r="F117">
            <v>45214</v>
          </cell>
          <cell r="G117" t="str">
            <v>JUBILACIONES</v>
          </cell>
        </row>
        <row r="118">
          <cell r="F118">
            <v>45914</v>
          </cell>
          <cell r="G118" t="str">
            <v>OTRAS PENSIONES Y JUBILACIONES</v>
          </cell>
        </row>
        <row r="119">
          <cell r="F119">
            <v>49211</v>
          </cell>
          <cell r="G119" t="str">
            <v>TRANSFERENCIAS PARA ORGANIZASMOS INTERNACIONALES</v>
          </cell>
        </row>
        <row r="120">
          <cell r="F120">
            <v>51112</v>
          </cell>
          <cell r="G120" t="str">
            <v>MUEBLES DE OFICINA Y ESTANTERÍA</v>
          </cell>
        </row>
        <row r="121">
          <cell r="F121">
            <v>51212</v>
          </cell>
          <cell r="G121" t="str">
            <v>MUEBLES EXCEPTO DE OFICINA Y ESTANTERÍA</v>
          </cell>
        </row>
        <row r="122">
          <cell r="F122">
            <v>51312</v>
          </cell>
          <cell r="G122" t="str">
            <v>BIENES ARTÍSTICOS, CULTURALES Y CIENTIFICOS</v>
          </cell>
        </row>
        <row r="123">
          <cell r="F123">
            <v>51512</v>
          </cell>
          <cell r="G123" t="str">
            <v>EQUIPO DE CÓMPUTO Y DE TECNOLOGÍAS DE LA INFORMACIÓN</v>
          </cell>
        </row>
        <row r="124">
          <cell r="F124">
            <v>51912</v>
          </cell>
          <cell r="G124" t="str">
            <v>OTROS MOBILIARIOS Y EQUIPOS DE ADMINISTRACIÓN</v>
          </cell>
        </row>
        <row r="125">
          <cell r="F125">
            <v>52112</v>
          </cell>
          <cell r="G125" t="str">
            <v>EQUIPOS Y APARATOS AUDIOVISUALES</v>
          </cell>
        </row>
        <row r="126">
          <cell r="F126">
            <v>52212</v>
          </cell>
          <cell r="G126" t="str">
            <v>APARATOS DEPORTIVOS</v>
          </cell>
        </row>
        <row r="127">
          <cell r="F127">
            <v>52312</v>
          </cell>
          <cell r="G127" t="str">
            <v>CÁMARAS FOTOGRÁFICAS Y DE VIDEO</v>
          </cell>
        </row>
        <row r="128">
          <cell r="F128">
            <v>52912</v>
          </cell>
          <cell r="G128" t="str">
            <v>OTRO MOBILIARIO Y EQUIPO EDUCACIONAL Y RECREATIVO</v>
          </cell>
        </row>
        <row r="129">
          <cell r="F129">
            <v>53112</v>
          </cell>
          <cell r="G129" t="str">
            <v>EQUIPO MÉDICO Y DE LABORATORIO</v>
          </cell>
        </row>
        <row r="130">
          <cell r="F130">
            <v>53212</v>
          </cell>
          <cell r="G130" t="str">
            <v>INSTRUMENTAL MÉDICO Y DE LABORATORIO</v>
          </cell>
        </row>
        <row r="131">
          <cell r="F131">
            <v>54112</v>
          </cell>
          <cell r="G131" t="str">
            <v>VEHÍCULOS Y EQUIPO TERRESTRE</v>
          </cell>
        </row>
        <row r="132">
          <cell r="F132">
            <v>54211</v>
          </cell>
          <cell r="G132" t="str">
            <v>CARROCERÍAS Y REMOLQUES</v>
          </cell>
        </row>
        <row r="133">
          <cell r="F133">
            <v>54912</v>
          </cell>
          <cell r="G133" t="str">
            <v>OTROS EQUIPOS DE TRANSPORTE</v>
          </cell>
        </row>
        <row r="134">
          <cell r="F134">
            <v>55112</v>
          </cell>
          <cell r="G134" t="str">
            <v xml:space="preserve">EQUIPO DE DEFENSA Y SEGURIDAD </v>
          </cell>
        </row>
        <row r="135">
          <cell r="F135">
            <v>56312</v>
          </cell>
          <cell r="G135" t="str">
            <v>MAQUINARIA Y EQUIPO DE CONSTRUCCIÓN</v>
          </cell>
        </row>
        <row r="136">
          <cell r="F136">
            <v>56412</v>
          </cell>
          <cell r="G136" t="str">
            <v>SISTEMAS DE AIRE ACONDICIONADO, CALEFACCIÓN Y DE REFRIGERACIÓN INDUSTRIAL Y COMERCIAL</v>
          </cell>
        </row>
        <row r="137">
          <cell r="F137">
            <v>56512</v>
          </cell>
          <cell r="G137" t="str">
            <v>EQUIPO DE COMUNICACIÓN Y TELECOMUNICACIÓN</v>
          </cell>
        </row>
        <row r="138">
          <cell r="F138">
            <v>56612</v>
          </cell>
          <cell r="G138" t="str">
            <v>EQUIPO DE GENERACIÓN ELÉCTRICA, APARATOS Y ACCESORIOS ELÉCTRICOS</v>
          </cell>
        </row>
        <row r="139">
          <cell r="F139">
            <v>56712</v>
          </cell>
          <cell r="G139" t="str">
            <v>HERRAMIENTAS Y MAQUINAS-HERRAMIENTA</v>
          </cell>
        </row>
        <row r="140">
          <cell r="F140">
            <v>56912</v>
          </cell>
          <cell r="G140" t="str">
            <v>OTROS EQUIPOS</v>
          </cell>
        </row>
        <row r="141">
          <cell r="F141">
            <v>57712</v>
          </cell>
          <cell r="G141" t="str">
            <v>ESPECIES MENORES DE ZOOLÓGICO</v>
          </cell>
        </row>
        <row r="142">
          <cell r="F142">
            <v>57812</v>
          </cell>
          <cell r="G142" t="str">
            <v>ÁRBOLES Y PLANTAS</v>
          </cell>
        </row>
        <row r="143">
          <cell r="F143">
            <v>58112</v>
          </cell>
          <cell r="G143" t="str">
            <v>TERRENOS</v>
          </cell>
        </row>
        <row r="144">
          <cell r="F144">
            <v>58212</v>
          </cell>
          <cell r="G144" t="str">
            <v>VIVIENDAS</v>
          </cell>
        </row>
        <row r="145">
          <cell r="F145">
            <v>58312</v>
          </cell>
          <cell r="G145" t="str">
            <v>EDIFICIOS NO RESIDENCIALES</v>
          </cell>
        </row>
        <row r="146">
          <cell r="F146">
            <v>58912</v>
          </cell>
          <cell r="G146" t="str">
            <v>OTROS BIENES INMUEBLES</v>
          </cell>
        </row>
        <row r="147">
          <cell r="F147">
            <v>59112</v>
          </cell>
          <cell r="G147" t="str">
            <v>SOFTWARE</v>
          </cell>
        </row>
        <row r="148">
          <cell r="F148">
            <v>59712</v>
          </cell>
          <cell r="G148" t="str">
            <v>LICENCIAS INFORMÁTICAS E INTELECTUALES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611"/>
      <sheetName val="25311"/>
      <sheetName val="25411"/>
      <sheetName val="29511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C3">
            <v>10101</v>
          </cell>
          <cell r="F3">
            <v>21111</v>
          </cell>
          <cell r="G3" t="str">
            <v>MATERIALES, ÚTILES Y EQUIPOS MENORES DE OFICINA</v>
          </cell>
        </row>
        <row r="4">
          <cell r="F4">
            <v>21211</v>
          </cell>
          <cell r="G4" t="str">
            <v>MATERIALES Y ÚTILES DE IMPRESIÓN Y REPRODUCCIÓN</v>
          </cell>
        </row>
        <row r="5">
          <cell r="F5">
            <v>21311</v>
          </cell>
          <cell r="G5" t="str">
            <v>MATERIAL ESTADÍSTICO Y GEOGRÁFICO</v>
          </cell>
        </row>
        <row r="6">
          <cell r="F6">
            <v>21411</v>
          </cell>
          <cell r="G6" t="str">
            <v>MATERIALES, ÚTILES Y EQUIPOS MENORES DE TECNOLOGÍAS DE LA INFORMACIÓN Y COMUNICACIONES</v>
          </cell>
        </row>
        <row r="7">
          <cell r="F7">
            <v>21511</v>
          </cell>
          <cell r="G7" t="str">
            <v>MATERIAL IMPRESO E INFORMACIÓN DIGITAL</v>
          </cell>
        </row>
        <row r="8">
          <cell r="F8">
            <v>21611</v>
          </cell>
          <cell r="G8" t="str">
            <v>MATERIAL DE LIMPIEZA</v>
          </cell>
        </row>
        <row r="9">
          <cell r="F9">
            <v>21711</v>
          </cell>
          <cell r="G9" t="str">
            <v>MATERIALES Y ÚTILES DE ENSEÑANZA</v>
          </cell>
        </row>
        <row r="10">
          <cell r="F10">
            <v>21811</v>
          </cell>
          <cell r="G10" t="str">
            <v>MATERIALES PARA EL REGISTRO E IDENTIFICACIÓN DE BIENES Y PERSONAS</v>
          </cell>
        </row>
        <row r="11">
          <cell r="F11">
            <v>22111</v>
          </cell>
          <cell r="G11" t="str">
            <v>PRODUCTOS ALIMENTICIOS PARA PERSONAS</v>
          </cell>
        </row>
        <row r="12">
          <cell r="F12">
            <v>22211</v>
          </cell>
          <cell r="G12" t="str">
            <v>PRODUCTOS ALIMENTICIOS PARA ANIMALES</v>
          </cell>
        </row>
        <row r="13">
          <cell r="F13">
            <v>22311</v>
          </cell>
          <cell r="G13" t="str">
            <v>UTENSILIOS PARA EL SERVICIO DE ALIMENTACIÓN</v>
          </cell>
        </row>
        <row r="14">
          <cell r="F14">
            <v>24111</v>
          </cell>
          <cell r="G14" t="str">
            <v>PRODUCTOS MINERALES NO METÁLICOS</v>
          </cell>
        </row>
        <row r="15">
          <cell r="F15">
            <v>24211</v>
          </cell>
          <cell r="G15" t="str">
            <v>CEMENTO Y PRODUCTOS DE CONCRETO</v>
          </cell>
        </row>
        <row r="16">
          <cell r="F16">
            <v>24311</v>
          </cell>
          <cell r="G16" t="str">
            <v>CAL, YESO Y PRODUCTOS DE YESO</v>
          </cell>
        </row>
        <row r="17">
          <cell r="F17">
            <v>24411</v>
          </cell>
          <cell r="G17" t="str">
            <v>MADERA Y PRODUCTOS DE MADERA</v>
          </cell>
        </row>
        <row r="18">
          <cell r="F18">
            <v>24511</v>
          </cell>
          <cell r="G18" t="str">
            <v>VIDRIO Y PRODUCTOS DE VIDRIO</v>
          </cell>
        </row>
        <row r="19">
          <cell r="F19">
            <v>24611</v>
          </cell>
          <cell r="G19" t="str">
            <v>MATERIAL ELÉCTRICO Y ELECTRÓNICO</v>
          </cell>
        </row>
        <row r="20">
          <cell r="F20">
            <v>24711</v>
          </cell>
          <cell r="G20" t="str">
            <v>ARTICULOS METÁLICOS PARA LA CONSTRUCCIÓN</v>
          </cell>
        </row>
        <row r="21">
          <cell r="F21">
            <v>24811</v>
          </cell>
          <cell r="G21" t="str">
            <v>MATERIALES COMPLEMENTARIOS</v>
          </cell>
        </row>
        <row r="22">
          <cell r="F22">
            <v>24911</v>
          </cell>
          <cell r="G22" t="str">
            <v>OTROS MATERIALES Y ARTÍCULOS DE CONSTRUCCIÓN Y REPARACIÓN</v>
          </cell>
        </row>
        <row r="23">
          <cell r="F23">
            <v>25311</v>
          </cell>
          <cell r="G23" t="str">
            <v>MEDICINAS Y PRODUCTOS FARMACÉUTICOS</v>
          </cell>
        </row>
        <row r="24">
          <cell r="F24">
            <v>25411</v>
          </cell>
          <cell r="G24" t="str">
            <v>MATERIALES, ACCESORIOS Y SUMINISTROS MÉDICOS</v>
          </cell>
        </row>
        <row r="25">
          <cell r="F25">
            <v>25511</v>
          </cell>
          <cell r="G25" t="str">
            <v>MATERIALES, ACCESORIOS Y SUMINISTROS DE LABORATORIO</v>
          </cell>
        </row>
        <row r="26">
          <cell r="F26">
            <v>25611</v>
          </cell>
          <cell r="G26" t="str">
            <v>FIBRAS SINTÉTICAS, HULES, PLÁSTICOS Y DERIVADOS</v>
          </cell>
        </row>
        <row r="27">
          <cell r="F27">
            <v>25911</v>
          </cell>
          <cell r="G27" t="str">
            <v>OTROS PRODUCTOS QUÍMICOS</v>
          </cell>
        </row>
        <row r="28">
          <cell r="F28">
            <v>26111</v>
          </cell>
          <cell r="G28" t="str">
            <v>COMBUSTIBLES, LUBRICANTES Y ADITIVOS</v>
          </cell>
        </row>
        <row r="29">
          <cell r="F29">
            <v>27111</v>
          </cell>
          <cell r="G29" t="str">
            <v>VESTUARIO Y UNIFORMES</v>
          </cell>
        </row>
        <row r="30">
          <cell r="F30">
            <v>27211</v>
          </cell>
          <cell r="G30" t="str">
            <v>PRENDAS DE SEGURIDAD Y PROTECCIÓN PERSONAL</v>
          </cell>
        </row>
        <row r="31">
          <cell r="F31">
            <v>27311</v>
          </cell>
          <cell r="G31" t="str">
            <v>ARTÍCULOS DEPORTIVOS</v>
          </cell>
        </row>
        <row r="32">
          <cell r="F32">
            <v>27411</v>
          </cell>
          <cell r="G32" t="str">
            <v>PRODUCTOS TEXTILES</v>
          </cell>
        </row>
        <row r="33">
          <cell r="F33">
            <v>27511</v>
          </cell>
          <cell r="G33" t="str">
            <v>BLANCOS Y OTROS PRODUTCTOS TEXTILES, EXCEPTO PRENDAS DE VESTIR</v>
          </cell>
        </row>
        <row r="34">
          <cell r="F34">
            <v>28111</v>
          </cell>
          <cell r="G34" t="str">
            <v>SUSTANCIAS Y MATERIALES EXPLOSIVOS</v>
          </cell>
        </row>
        <row r="35">
          <cell r="F35">
            <v>28211</v>
          </cell>
          <cell r="G35" t="str">
            <v>MATERIALES DE SEGURIDAD PÚBLICA</v>
          </cell>
        </row>
        <row r="36">
          <cell r="F36">
            <v>28311</v>
          </cell>
          <cell r="G36" t="str">
            <v>PRENDAS DE PROTECCIÓN PARA SEGURIDAD PÚBLICA</v>
          </cell>
        </row>
        <row r="37">
          <cell r="F37">
            <v>29111</v>
          </cell>
          <cell r="G37" t="str">
            <v>HERRAMIENTAS MENORES</v>
          </cell>
        </row>
        <row r="38">
          <cell r="F38">
            <v>29211</v>
          </cell>
          <cell r="G38" t="str">
            <v>REFACCIONES Y ACCESORIOS MENORES DE EDIFICIOS</v>
          </cell>
        </row>
        <row r="39">
          <cell r="F39">
            <v>29311</v>
          </cell>
          <cell r="G39" t="str">
            <v>REFACCIONES Y ACCESORIOS MENORES DE MOBILIARIO Y EQUIPO DE ADMINISTRACIÓN, EDUCACIONAL Y RECREATIVO</v>
          </cell>
        </row>
        <row r="40">
          <cell r="F40">
            <v>29411</v>
          </cell>
          <cell r="G40" t="str">
            <v>REFACCIONES Y ACCESORIOS MENORES DE EQUIPO DE CÓMPUTO Y TECNOLOGIAS DE LA INFORMACIÓN</v>
          </cell>
        </row>
        <row r="41">
          <cell r="F41">
            <v>29511</v>
          </cell>
          <cell r="G41" t="str">
            <v>REFACCIONES Y ACCESORIOS MENORES DE EQUIPO E INSTRUMENTAL MÉDICO Y DE LABORATORIO</v>
          </cell>
        </row>
        <row r="42">
          <cell r="F42">
            <v>29611</v>
          </cell>
          <cell r="G42" t="str">
            <v>REFACCIONES Y ACCESORIOS MENORES DE EQUIPO DE TRANSPORTE</v>
          </cell>
        </row>
        <row r="43">
          <cell r="F43">
            <v>29711</v>
          </cell>
          <cell r="G43" t="str">
            <v>REFACCIONES Y ACCESORIOS MENORES DE EQUIPO DE DEFENSA Y SEGURIDAD</v>
          </cell>
        </row>
        <row r="44">
          <cell r="F44">
            <v>29811</v>
          </cell>
          <cell r="G44" t="str">
            <v>REFACCIONES Y ACCESORIOS MENORES DE MAQUINARIA Y OTROS EQUIPOS</v>
          </cell>
        </row>
        <row r="45">
          <cell r="F45">
            <v>29911</v>
          </cell>
          <cell r="G45" t="str">
            <v>REFACCIONES Y ACCESORIOS MENORES OTROS BIENES MUEBLES</v>
          </cell>
        </row>
        <row r="46">
          <cell r="F46">
            <v>31111</v>
          </cell>
          <cell r="G46" t="str">
            <v>ENERGIA ELÉCTRICA</v>
          </cell>
        </row>
        <row r="47">
          <cell r="F47">
            <v>31121</v>
          </cell>
          <cell r="G47" t="str">
            <v>ALUMBRADO PÚBLICO</v>
          </cell>
        </row>
        <row r="48">
          <cell r="F48">
            <v>31211</v>
          </cell>
          <cell r="G48" t="str">
            <v>GAS</v>
          </cell>
        </row>
        <row r="49">
          <cell r="F49">
            <v>31311</v>
          </cell>
          <cell r="G49" t="str">
            <v>AGUA</v>
          </cell>
        </row>
        <row r="50">
          <cell r="F50">
            <v>31411</v>
          </cell>
          <cell r="G50" t="str">
            <v>TELEFONÍA TRADICIONAL</v>
          </cell>
        </row>
        <row r="51">
          <cell r="F51">
            <v>31511</v>
          </cell>
          <cell r="G51" t="str">
            <v>TELEFONÍA CELULAR</v>
          </cell>
        </row>
        <row r="52">
          <cell r="F52">
            <v>31611</v>
          </cell>
          <cell r="G52" t="str">
            <v>SERVICIOS DE TELECOMUNCACIONES Y SATÉLITES</v>
          </cell>
        </row>
        <row r="53">
          <cell r="F53">
            <v>31711</v>
          </cell>
          <cell r="G53" t="str">
            <v>SERVICIOS DE ACCESO DE INTERNET, REDES Y PROCESAMIENTO DE INFORMACIÓN</v>
          </cell>
        </row>
        <row r="54">
          <cell r="F54">
            <v>31811</v>
          </cell>
          <cell r="G54" t="str">
            <v>SERVICIOS POSTALES Y TELEGRÁFICOS</v>
          </cell>
        </row>
        <row r="55">
          <cell r="F55">
            <v>31911</v>
          </cell>
          <cell r="G55" t="str">
            <v>SERVICIOS INTEGRALES Y OTROS SERVICIOS</v>
          </cell>
        </row>
        <row r="56">
          <cell r="F56">
            <v>32111</v>
          </cell>
          <cell r="G56" t="str">
            <v>ARRENDAMIENTO DE TERRENOS</v>
          </cell>
        </row>
        <row r="57">
          <cell r="F57">
            <v>32211</v>
          </cell>
          <cell r="G57" t="str">
            <v>ARRENDAMIENTO DE EDIFICIOS</v>
          </cell>
        </row>
        <row r="58">
          <cell r="F58">
            <v>32311</v>
          </cell>
          <cell r="G58" t="str">
            <v>ARRENDAMIENTO DE MOBILIARIO Y EQUIPO DE ADMINISTRACIÓN, EDUCACIONAL Y RECREATIVO</v>
          </cell>
        </row>
        <row r="59">
          <cell r="F59">
            <v>32411</v>
          </cell>
          <cell r="G59" t="str">
            <v>ARRENDAMIENTO DE EQUIPO E INSTRUMENTAL MÉDICO Y DE LABORATORIO</v>
          </cell>
        </row>
        <row r="60">
          <cell r="F60">
            <v>32511</v>
          </cell>
          <cell r="G60" t="str">
            <v>ARRENDAMIENTO DE EQUIPO DE TRANSPORTE</v>
          </cell>
        </row>
        <row r="61">
          <cell r="F61">
            <v>32611</v>
          </cell>
          <cell r="G61" t="str">
            <v>ARRENDAMIENTO DE MAQUINARIA, OTROS EQUIPOS Y HERRAMIENTAS</v>
          </cell>
        </row>
        <row r="62">
          <cell r="F62">
            <v>32711</v>
          </cell>
          <cell r="G62" t="str">
            <v>ARRENDAMIENTOS DE ACTIVOS INTANGIBLES</v>
          </cell>
        </row>
        <row r="63">
          <cell r="F63">
            <v>32811</v>
          </cell>
          <cell r="G63" t="str">
            <v>ARRENDAMIENTO FINANCIERO</v>
          </cell>
        </row>
        <row r="64">
          <cell r="F64">
            <v>32911</v>
          </cell>
          <cell r="G64" t="str">
            <v>OTROS ARRENDAMIENTOS</v>
          </cell>
        </row>
        <row r="65">
          <cell r="F65">
            <v>33111</v>
          </cell>
          <cell r="G65" t="str">
            <v>SERVICIOS LEGALES, DE CONTABILIDAD, AUDITORÍA Y RELACIONADOS</v>
          </cell>
        </row>
        <row r="66">
          <cell r="F66">
            <v>33211</v>
          </cell>
          <cell r="G66" t="str">
            <v>SERVICIOS DE DISEÑO, ARQUITECTURA, INGENIERÍA Y ACTIVIDADES RELACIONADAS</v>
          </cell>
        </row>
        <row r="67">
          <cell r="F67">
            <v>33311</v>
          </cell>
          <cell r="G67" t="str">
            <v>SERVICIOS DE CONSULTORÍA ADMINISTRATIVA, PROCESOS, TÉCNICA Y EN TECNOLOGÍAS DE LA INFORMACIÓN</v>
          </cell>
        </row>
        <row r="68">
          <cell r="F68">
            <v>33411</v>
          </cell>
          <cell r="G68" t="str">
            <v>SERVICIOS DE CAPACITACIÓN</v>
          </cell>
        </row>
        <row r="69">
          <cell r="F69">
            <v>33511</v>
          </cell>
          <cell r="G69" t="str">
            <v>SERVICIOS DE INVESTIGACIÓN CIENTÍFICA Y DESARROLLO</v>
          </cell>
        </row>
        <row r="70">
          <cell r="F70">
            <v>33611</v>
          </cell>
          <cell r="G70" t="str">
            <v>SERVICIOS DE APOYO ADMINISTRATIVO, TRADUCCIÓN, FOTOCOPIADO E IMPRESIÓN</v>
          </cell>
        </row>
        <row r="71">
          <cell r="F71">
            <v>33911</v>
          </cell>
          <cell r="G71" t="str">
            <v>SERVICIOS PROFESIONALES, CIENTÍFICOS Y TÉCNICOS INTEGRALES</v>
          </cell>
        </row>
        <row r="72">
          <cell r="F72">
            <v>34111</v>
          </cell>
          <cell r="G72" t="str">
            <v>SERVICIOS FINANCIEROS Y BANCARIOS</v>
          </cell>
        </row>
        <row r="73">
          <cell r="F73">
            <v>34211</v>
          </cell>
          <cell r="G73" t="str">
            <v>SERVICIOS DE COBRANZA, INVESTIGACIÓN CREDITICIA Y SIMILAR</v>
          </cell>
        </row>
        <row r="74">
          <cell r="F74">
            <v>34311</v>
          </cell>
          <cell r="G74" t="str">
            <v>SERVICIOS DE RECAUDACIÓN, TRASLADO Y CUSTODIA DE VALORES</v>
          </cell>
        </row>
        <row r="75">
          <cell r="F75">
            <v>34411</v>
          </cell>
          <cell r="G75" t="str">
            <v>SEGUROS DE RESPONSABILIDAD PATRIMONIAL Y FIANZAS</v>
          </cell>
        </row>
        <row r="76">
          <cell r="F76">
            <v>34511</v>
          </cell>
          <cell r="G76" t="str">
            <v>SEGURO DE BIENES PATRIMONIALES</v>
          </cell>
        </row>
        <row r="77">
          <cell r="F77">
            <v>34711</v>
          </cell>
          <cell r="G77" t="str">
            <v>FLETES Y MANIOBRAS</v>
          </cell>
        </row>
        <row r="78">
          <cell r="F78">
            <v>34811</v>
          </cell>
          <cell r="G78" t="str">
            <v>COMISIONES POR VENTAS</v>
          </cell>
        </row>
        <row r="79">
          <cell r="F79">
            <v>34911</v>
          </cell>
          <cell r="G79" t="str">
            <v>SERVICIOS FINANCIEROS, BANCARIOS Y COMERCIALES INTEGRALES</v>
          </cell>
        </row>
        <row r="80">
          <cell r="F80">
            <v>35111</v>
          </cell>
          <cell r="G80" t="str">
            <v>CONSERVACIÓN Y MANTENIMIENTO MENOR DE INMUEBLES</v>
          </cell>
        </row>
        <row r="81">
          <cell r="F81">
            <v>35211</v>
          </cell>
          <cell r="G81" t="str">
            <v>INSTALACIÓN, REPARACIÓN Y MANTENIMIENTO DE MOBILIARIO Y EQUIPO DE ADMINISTRACIÓN, EDUCACIONAL Y RECREATIVO</v>
          </cell>
        </row>
        <row r="82">
          <cell r="F82">
            <v>35311</v>
          </cell>
          <cell r="G82" t="str">
            <v>INSTALACIÓN, REPARACIÓN Y MANTENIMIENTO DE EQUIPO DE CÓMPUTO Y TECNOLOGÍA DE LA INFORMACIÓN</v>
          </cell>
        </row>
        <row r="83">
          <cell r="F83">
            <v>35411</v>
          </cell>
          <cell r="G83" t="str">
            <v>INSTALACIÓN, REPARACIÓN Y MANTENIMIENTO DE EQUIPO Y DE INSTRUMENTAL MÉDICO Y DE LABORATORIO</v>
          </cell>
        </row>
        <row r="84">
          <cell r="F84">
            <v>35511</v>
          </cell>
          <cell r="G84" t="str">
            <v>REPARACIÓN Y MANTENIMIENTO DE EQUIPO DE TRANSPORTE</v>
          </cell>
        </row>
        <row r="85">
          <cell r="F85">
            <v>35611</v>
          </cell>
          <cell r="G85" t="str">
            <v>REPARACIÓN Y MANTENIMIENTO DE EQUIPO DE DEFENSA Y SEGURIDAD</v>
          </cell>
        </row>
        <row r="86">
          <cell r="F86">
            <v>35711</v>
          </cell>
          <cell r="G86" t="str">
            <v>INSTALACIÓN, REPARACIÓN Y MANTENIMIENTO DE MAQUINARIA, OTROS EQUIPOS Y HERRAMIENTA</v>
          </cell>
        </row>
        <row r="87">
          <cell r="F87">
            <v>35811</v>
          </cell>
          <cell r="G87" t="str">
            <v>SERVICIOS DE LIMPIEZA Y MANEJO DE DESECHOS</v>
          </cell>
        </row>
        <row r="88">
          <cell r="F88">
            <v>35911</v>
          </cell>
          <cell r="G88" t="str">
            <v>SERVICIOS DE JARDINERÍA Y FUMIGACIÓN</v>
          </cell>
        </row>
        <row r="89">
          <cell r="F89">
            <v>36111</v>
          </cell>
          <cell r="G89" t="str">
            <v>DIFUSIÓN POR RADIO, TELEVISIÓN Y OTROS MEDIOS DE MENSAJES SOBRE PROGRAMAS Y ACTIVIDADES GUBERNAMENTALES</v>
          </cell>
        </row>
        <row r="90">
          <cell r="F90">
            <v>36311</v>
          </cell>
          <cell r="G90" t="str">
            <v>SERVICIOS DE CREATIVIDAD, PREPRODUCCIÓN Y PRODUCCIÓN DE PUBLICIDAD, EXCEPTO INTERNET</v>
          </cell>
        </row>
        <row r="91">
          <cell r="F91">
            <v>36411</v>
          </cell>
          <cell r="G91" t="str">
            <v>SERVICIOS DE REVELADO DE FOTOGRAFÍAS</v>
          </cell>
        </row>
        <row r="92">
          <cell r="F92">
            <v>36911</v>
          </cell>
          <cell r="G92" t="str">
            <v>OTROS SERVICIOS DE INFORMACIÓN</v>
          </cell>
        </row>
        <row r="93">
          <cell r="F93">
            <v>37111</v>
          </cell>
          <cell r="G93" t="str">
            <v>PASAJES AÉREOS</v>
          </cell>
        </row>
        <row r="94">
          <cell r="F94">
            <v>37211</v>
          </cell>
          <cell r="G94" t="str">
            <v>PASAJES TERRESTRES</v>
          </cell>
        </row>
        <row r="95">
          <cell r="F95">
            <v>37411</v>
          </cell>
          <cell r="G95" t="str">
            <v>AUTOTRANSPORTE</v>
          </cell>
        </row>
        <row r="96">
          <cell r="F96">
            <v>37511</v>
          </cell>
          <cell r="G96" t="str">
            <v>VIÁTICOS EN EL PAÍS</v>
          </cell>
        </row>
        <row r="97">
          <cell r="F97">
            <v>37611</v>
          </cell>
          <cell r="G97" t="str">
            <v>VIÁTICOS EN EL EXTRANJERO</v>
          </cell>
        </row>
        <row r="98">
          <cell r="F98">
            <v>38111</v>
          </cell>
          <cell r="G98" t="str">
            <v>GASTOS CEREMONIALES</v>
          </cell>
        </row>
        <row r="99">
          <cell r="F99">
            <v>38211</v>
          </cell>
          <cell r="G99" t="str">
            <v>GASTOS DE ORDEN SOCIAL Y CULTURAL</v>
          </cell>
        </row>
        <row r="100">
          <cell r="F100">
            <v>38311</v>
          </cell>
          <cell r="G100" t="str">
            <v>CONGRESOS Y CONVENCIONES</v>
          </cell>
        </row>
        <row r="101">
          <cell r="F101">
            <v>38511</v>
          </cell>
          <cell r="G101" t="str">
            <v>GASTOS DE REPRESENTACIÓN</v>
          </cell>
        </row>
        <row r="102">
          <cell r="F102">
            <v>39111</v>
          </cell>
          <cell r="G102" t="str">
            <v>SERVICIOS FUNERARIOS Y DE CEMENTERIOS</v>
          </cell>
        </row>
        <row r="103">
          <cell r="F103">
            <v>39211</v>
          </cell>
          <cell r="G103" t="str">
            <v>IMPUESTOS Y DERECHOS</v>
          </cell>
        </row>
        <row r="104">
          <cell r="F104">
            <v>39411</v>
          </cell>
          <cell r="G104" t="str">
            <v>SENTENCIAS Y RESOLUCIONES POR AUTORIDAD COMPETENTE</v>
          </cell>
        </row>
        <row r="105">
          <cell r="F105">
            <v>39511</v>
          </cell>
          <cell r="G105" t="str">
            <v>PENAS, MULTAS, ACCESORIOS Y ACTUALIZACIONES</v>
          </cell>
        </row>
        <row r="106">
          <cell r="F106">
            <v>39611</v>
          </cell>
          <cell r="G106" t="str">
            <v>OTROS GASTOS POR RESPONSABILIDADES</v>
          </cell>
        </row>
        <row r="107">
          <cell r="F107">
            <v>39811</v>
          </cell>
          <cell r="G107" t="str">
            <v>IMPUESTO SOBRE NÓMINAS Y OTROS QUE SE DERIVEN DE UNA RELACIÓN LABORAL</v>
          </cell>
        </row>
        <row r="108">
          <cell r="F108">
            <v>39911</v>
          </cell>
          <cell r="G108" t="str">
            <v>OTROS SERVICIOS GENERALES</v>
          </cell>
        </row>
        <row r="109">
          <cell r="F109">
            <v>41411</v>
          </cell>
          <cell r="G109" t="str">
            <v>ASIGNACIONES PRESUPUESTARIAS A ÓRGANOS AUTÓNOMOS</v>
          </cell>
        </row>
        <row r="110">
          <cell r="F110">
            <v>43611</v>
          </cell>
          <cell r="G110" t="str">
            <v>SUBSIDIOS A LA VIVIENDA</v>
          </cell>
        </row>
        <row r="111">
          <cell r="F111">
            <v>44111</v>
          </cell>
          <cell r="G111" t="str">
            <v>AYUDAS SOCIALES A PERSONAS</v>
          </cell>
        </row>
        <row r="112">
          <cell r="F112">
            <v>44211</v>
          </cell>
          <cell r="G112" t="str">
            <v>BECAS Y OTRAS AYUDAS PARA PROGRAMS DE CAPACITACIÓN</v>
          </cell>
        </row>
        <row r="113">
          <cell r="F113">
            <v>44311</v>
          </cell>
          <cell r="G113" t="str">
            <v>AYUDAS SOCIALES A INSTITUCIONES DE ENSEÑANZA</v>
          </cell>
        </row>
        <row r="114">
          <cell r="F114">
            <v>44511</v>
          </cell>
          <cell r="G114" t="str">
            <v>AYUDAS SOCIALES A INSTITUCIONES SIN FINES DE LUCRO</v>
          </cell>
        </row>
        <row r="115">
          <cell r="F115">
            <v>44811</v>
          </cell>
          <cell r="G115" t="str">
            <v>AYUDAS POR DESASTRES NATURALES Y OTROS SINIESTROS</v>
          </cell>
        </row>
        <row r="116">
          <cell r="F116">
            <v>45114</v>
          </cell>
          <cell r="G116" t="str">
            <v>PENSIONES</v>
          </cell>
        </row>
        <row r="117">
          <cell r="F117">
            <v>45214</v>
          </cell>
          <cell r="G117" t="str">
            <v>JUBILACIONES</v>
          </cell>
        </row>
        <row r="118">
          <cell r="F118">
            <v>45914</v>
          </cell>
          <cell r="G118" t="str">
            <v>OTRAS PENSIONES Y JUBILACIONES</v>
          </cell>
        </row>
        <row r="119">
          <cell r="F119">
            <v>49211</v>
          </cell>
          <cell r="G119" t="str">
            <v>TRANSFERENCIAS PARA ORGANIZASMOS INTERNACIONALES</v>
          </cell>
        </row>
        <row r="120">
          <cell r="F120">
            <v>51112</v>
          </cell>
          <cell r="G120" t="str">
            <v>MUEBLES DE OFICINA Y ESTANTERÍA</v>
          </cell>
        </row>
        <row r="121">
          <cell r="F121">
            <v>51212</v>
          </cell>
          <cell r="G121" t="str">
            <v>MUEBLES EXCEPTO DE OFICINA Y ESTANTERÍA</v>
          </cell>
        </row>
        <row r="122">
          <cell r="F122">
            <v>51312</v>
          </cell>
          <cell r="G122" t="str">
            <v>BIENES ARTÍSTICOS, CULTURALES Y CIENTIFICOS</v>
          </cell>
        </row>
        <row r="123">
          <cell r="F123">
            <v>51512</v>
          </cell>
          <cell r="G123" t="str">
            <v>EQUIPO DE CÓMPUTO Y DE TECNOLOGÍAS DE LA INFORMACIÓN</v>
          </cell>
        </row>
        <row r="124">
          <cell r="F124">
            <v>51912</v>
          </cell>
          <cell r="G124" t="str">
            <v>OTROS MOBILIARIOS Y EQUIPOS DE ADMINISTRACIÓN</v>
          </cell>
        </row>
        <row r="125">
          <cell r="F125">
            <v>52112</v>
          </cell>
          <cell r="G125" t="str">
            <v>EQUIPOS Y APARATOS AUDIOVISUALES</v>
          </cell>
        </row>
        <row r="126">
          <cell r="F126">
            <v>52212</v>
          </cell>
          <cell r="G126" t="str">
            <v>APARATOS DEPORTIVOS</v>
          </cell>
        </row>
        <row r="127">
          <cell r="F127">
            <v>52312</v>
          </cell>
          <cell r="G127" t="str">
            <v>CÁMARAS FOTOGRÁFICAS Y DE VIDEO</v>
          </cell>
        </row>
        <row r="128">
          <cell r="F128">
            <v>52912</v>
          </cell>
          <cell r="G128" t="str">
            <v>OTRO MOBILIARIO Y EQUIPO EDUCACIONAL Y RECREATIVO</v>
          </cell>
        </row>
        <row r="129">
          <cell r="F129">
            <v>53112</v>
          </cell>
          <cell r="G129" t="str">
            <v>EQUIPO MÉDICO Y DE LABORATORIO</v>
          </cell>
        </row>
        <row r="130">
          <cell r="F130">
            <v>53212</v>
          </cell>
          <cell r="G130" t="str">
            <v>INSTRUMENTAL MÉDICO Y DE LABORATORIO</v>
          </cell>
        </row>
        <row r="131">
          <cell r="F131">
            <v>54112</v>
          </cell>
          <cell r="G131" t="str">
            <v>VEHÍCULOS Y EQUIPO TERRESTRE</v>
          </cell>
        </row>
        <row r="132">
          <cell r="F132">
            <v>54211</v>
          </cell>
          <cell r="G132" t="str">
            <v>CARROCERÍAS Y REMOLQUES</v>
          </cell>
        </row>
        <row r="133">
          <cell r="F133">
            <v>54912</v>
          </cell>
          <cell r="G133" t="str">
            <v>OTROS EQUIPOS DE TRANSPORTE</v>
          </cell>
        </row>
        <row r="134">
          <cell r="F134">
            <v>55112</v>
          </cell>
          <cell r="G134" t="str">
            <v xml:space="preserve">EQUIPO DE DEFENSA Y SEGURIDAD </v>
          </cell>
        </row>
        <row r="135">
          <cell r="F135">
            <v>56312</v>
          </cell>
          <cell r="G135" t="str">
            <v>MAQUINARIA Y EQUIPO DE CONSTRUCCIÓN</v>
          </cell>
        </row>
        <row r="136">
          <cell r="F136">
            <v>56412</v>
          </cell>
          <cell r="G136" t="str">
            <v>SISTEMAS DE AIRE ACONDICIONADO, CALEFACCIÓN Y DE REFRIGERACIÓN INDUSTRIAL Y COMERCIAL</v>
          </cell>
        </row>
        <row r="137">
          <cell r="F137">
            <v>56512</v>
          </cell>
          <cell r="G137" t="str">
            <v>EQUIPO DE COMUNICACIÓN Y TELECOMUNICACIÓN</v>
          </cell>
        </row>
        <row r="138">
          <cell r="F138">
            <v>56612</v>
          </cell>
          <cell r="G138" t="str">
            <v>EQUIPO DE GENERACIÓN ELÉCTRICA, APARATOS Y ACCESORIOS ELÉCTRICOS</v>
          </cell>
        </row>
        <row r="139">
          <cell r="F139">
            <v>56712</v>
          </cell>
          <cell r="G139" t="str">
            <v>HERRAMIENTAS Y MAQUINAS-HERRAMIENTA</v>
          </cell>
        </row>
        <row r="140">
          <cell r="F140">
            <v>56912</v>
          </cell>
          <cell r="G140" t="str">
            <v>OTROS EQUIPOS</v>
          </cell>
        </row>
        <row r="141">
          <cell r="F141">
            <v>57712</v>
          </cell>
          <cell r="G141" t="str">
            <v>ESPECIES MENORES DE ZOOLÓGICO</v>
          </cell>
        </row>
        <row r="142">
          <cell r="F142">
            <v>57812</v>
          </cell>
          <cell r="G142" t="str">
            <v>ÁRBOLES Y PLANTAS</v>
          </cell>
        </row>
        <row r="143">
          <cell r="F143">
            <v>58112</v>
          </cell>
          <cell r="G143" t="str">
            <v>TERRENOS</v>
          </cell>
        </row>
        <row r="144">
          <cell r="F144">
            <v>58212</v>
          </cell>
          <cell r="G144" t="str">
            <v>VIVIENDAS</v>
          </cell>
        </row>
        <row r="145">
          <cell r="F145">
            <v>58312</v>
          </cell>
          <cell r="G145" t="str">
            <v>EDIFICIOS NO RESIDENCIALES</v>
          </cell>
        </row>
        <row r="146">
          <cell r="F146">
            <v>58912</v>
          </cell>
          <cell r="G146" t="str">
            <v>OTROS BIENES INMUEBLES</v>
          </cell>
        </row>
        <row r="147">
          <cell r="F147">
            <v>59112</v>
          </cell>
          <cell r="G147" t="str">
            <v>SOFTWARE</v>
          </cell>
        </row>
        <row r="148">
          <cell r="F148">
            <v>59712</v>
          </cell>
          <cell r="G148" t="str">
            <v>LICENCIAS INFORMÁTICAS E INTELECTUALES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5411"/>
      <sheetName val="29511"/>
      <sheetName val="SSS."/>
      <sheetName val="SSSSSSSS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F3">
            <v>21111</v>
          </cell>
          <cell r="G3" t="str">
            <v>MATERIALES, ÚTILES Y EQUIPOS MENORES DE OFICINA</v>
          </cell>
        </row>
        <row r="4">
          <cell r="F4">
            <v>21211</v>
          </cell>
          <cell r="G4" t="str">
            <v>MATERIALES Y ÚTILES DE IMPRESIÓN Y REPRODUCCIÓN</v>
          </cell>
        </row>
        <row r="5">
          <cell r="F5">
            <v>21311</v>
          </cell>
          <cell r="G5" t="str">
            <v>MATERIAL ESTADÍSTICO Y GEOGRÁFICO</v>
          </cell>
        </row>
        <row r="6">
          <cell r="F6">
            <v>21411</v>
          </cell>
          <cell r="G6" t="str">
            <v>MATERIALES, ÚTILES Y EQUIPOS MENORES DE TECNOLOGÍAS DE LA INFORMACIÓN Y COMUNICACIONES</v>
          </cell>
        </row>
        <row r="7">
          <cell r="F7">
            <v>21511</v>
          </cell>
          <cell r="G7" t="str">
            <v>MATERIAL IMPRESO E INFORMACIÓN DIGITAL</v>
          </cell>
        </row>
        <row r="8">
          <cell r="F8">
            <v>21611</v>
          </cell>
          <cell r="G8" t="str">
            <v>MATERIAL DE LIMPIEZA</v>
          </cell>
        </row>
        <row r="9">
          <cell r="F9">
            <v>21711</v>
          </cell>
          <cell r="G9" t="str">
            <v>MATERIALES Y ÚTILES DE ENSEÑANZA</v>
          </cell>
        </row>
        <row r="10">
          <cell r="F10">
            <v>21811</v>
          </cell>
          <cell r="G10" t="str">
            <v>MATERIALES PARA EL REGISTRO E IDENTIFICACIÓN DE BIENES Y PERSONAS</v>
          </cell>
        </row>
        <row r="11">
          <cell r="F11">
            <v>22111</v>
          </cell>
          <cell r="G11" t="str">
            <v>PRODUCTOS ALIMENTICIOS PARA PERSONAS</v>
          </cell>
        </row>
        <row r="12">
          <cell r="F12">
            <v>22211</v>
          </cell>
          <cell r="G12" t="str">
            <v>PRODUCTOS ALIMENTICIOS PARA ANIMALES</v>
          </cell>
        </row>
        <row r="13">
          <cell r="F13">
            <v>22311</v>
          </cell>
          <cell r="G13" t="str">
            <v>UTENSILIOS PARA EL SERVICIO DE ALIMENTACIÓN</v>
          </cell>
        </row>
        <row r="14">
          <cell r="F14">
            <v>24111</v>
          </cell>
          <cell r="G14" t="str">
            <v>PRODUCTOS MINERALES NO METÁLICOS</v>
          </cell>
        </row>
        <row r="15">
          <cell r="F15">
            <v>24211</v>
          </cell>
          <cell r="G15" t="str">
            <v>CEMENTO Y PRODUCTOS DE CONCRETO</v>
          </cell>
        </row>
        <row r="16">
          <cell r="F16">
            <v>24311</v>
          </cell>
          <cell r="G16" t="str">
            <v>CAL, YESO Y PRODUCTOS DE YESO</v>
          </cell>
        </row>
        <row r="17">
          <cell r="F17">
            <v>24411</v>
          </cell>
          <cell r="G17" t="str">
            <v>MADERA Y PRODUCTOS DE MADERA</v>
          </cell>
        </row>
        <row r="18">
          <cell r="F18">
            <v>24511</v>
          </cell>
          <cell r="G18" t="str">
            <v>VIDRIO Y PRODUCTOS DE VIDRIO</v>
          </cell>
        </row>
        <row r="19">
          <cell r="F19">
            <v>24611</v>
          </cell>
          <cell r="G19" t="str">
            <v>MATERIAL ELÉCTRICO Y ELECTRÓNICO</v>
          </cell>
        </row>
        <row r="20">
          <cell r="F20">
            <v>24711</v>
          </cell>
          <cell r="G20" t="str">
            <v>ARTICULOS METÁLICOS PARA LA CONSTRUCCIÓN</v>
          </cell>
        </row>
        <row r="21">
          <cell r="F21">
            <v>24811</v>
          </cell>
          <cell r="G21" t="str">
            <v>MATERIALES COMPLEMENTARIOS</v>
          </cell>
        </row>
        <row r="22">
          <cell r="F22">
            <v>24911</v>
          </cell>
          <cell r="G22" t="str">
            <v>OTROS MATERIALES Y ARTÍCULOS DE CONSTRUCCIÓN Y REPARACIÓN</v>
          </cell>
        </row>
        <row r="23">
          <cell r="F23">
            <v>25311</v>
          </cell>
          <cell r="G23" t="str">
            <v>MEDICINAS Y PRODUCTOS FARMACÉUTICOS</v>
          </cell>
        </row>
        <row r="24">
          <cell r="F24">
            <v>25411</v>
          </cell>
          <cell r="G24" t="str">
            <v>MATERIALES, ACCESORIOS Y SUMINISTROS MÉDICOS</v>
          </cell>
        </row>
        <row r="25">
          <cell r="F25">
            <v>25511</v>
          </cell>
          <cell r="G25" t="str">
            <v>MATERIALES, ACCESORIOS Y SUMINISTROS DE LABORATORIO</v>
          </cell>
        </row>
        <row r="26">
          <cell r="F26">
            <v>25611</v>
          </cell>
          <cell r="G26" t="str">
            <v>FIBRAS SINTÉTICAS, HULES, PLÁSTICOS Y DERIVADOS</v>
          </cell>
        </row>
        <row r="27">
          <cell r="F27">
            <v>25911</v>
          </cell>
          <cell r="G27" t="str">
            <v>OTROS PRODUCTOS QUÍMICOS</v>
          </cell>
        </row>
        <row r="28">
          <cell r="F28">
            <v>26111</v>
          </cell>
          <cell r="G28" t="str">
            <v>COMBUSTIBLES, LUBRICANTES Y ADITIVOS</v>
          </cell>
        </row>
        <row r="29">
          <cell r="F29">
            <v>27111</v>
          </cell>
          <cell r="G29" t="str">
            <v>VESTUARIO Y UNIFORMES</v>
          </cell>
        </row>
        <row r="30">
          <cell r="F30">
            <v>27211</v>
          </cell>
          <cell r="G30" t="str">
            <v>PRENDAS DE SEGURIDAD Y PROTECCIÓN PERSONAL</v>
          </cell>
        </row>
        <row r="31">
          <cell r="F31">
            <v>27311</v>
          </cell>
          <cell r="G31" t="str">
            <v>ARTÍCULOS DEPORTIVOS</v>
          </cell>
        </row>
        <row r="32">
          <cell r="F32">
            <v>27411</v>
          </cell>
          <cell r="G32" t="str">
            <v>PRODUCTOS TEXTILES</v>
          </cell>
        </row>
        <row r="33">
          <cell r="F33">
            <v>27511</v>
          </cell>
          <cell r="G33" t="str">
            <v>BLANCOS Y OTROS PRODUTCTOS TEXTILES, EXCEPTO PRENDAS DE VESTIR</v>
          </cell>
        </row>
        <row r="34">
          <cell r="F34">
            <v>28111</v>
          </cell>
          <cell r="G34" t="str">
            <v>SUSTANCIAS Y MATERIALES EXPLOSIVOS</v>
          </cell>
        </row>
        <row r="35">
          <cell r="F35">
            <v>28211</v>
          </cell>
          <cell r="G35" t="str">
            <v>MATERIALES DE SEGURIDAD PÚBLICA</v>
          </cell>
        </row>
        <row r="36">
          <cell r="F36">
            <v>28311</v>
          </cell>
          <cell r="G36" t="str">
            <v>PRENDAS DE PROTECCIÓN PARA SEGURIDAD PÚBLICA</v>
          </cell>
        </row>
        <row r="37">
          <cell r="F37">
            <v>29111</v>
          </cell>
          <cell r="G37" t="str">
            <v>HERRAMIENTAS MENORES</v>
          </cell>
        </row>
        <row r="38">
          <cell r="F38">
            <v>29211</v>
          </cell>
          <cell r="G38" t="str">
            <v>REFACCIONES Y ACCESORIOS MENORES DE EDIFICIOS</v>
          </cell>
        </row>
        <row r="39">
          <cell r="F39">
            <v>29311</v>
          </cell>
          <cell r="G39" t="str">
            <v>REFACCIONES Y ACCESORIOS MENORES DE MOBILIARIO Y EQUIPO DE ADMINISTRACIÓN, EDUCACIONAL Y RECREATIVO</v>
          </cell>
        </row>
        <row r="40">
          <cell r="F40">
            <v>29411</v>
          </cell>
          <cell r="G40" t="str">
            <v>REFACCIONES Y ACCESORIOS MENORES DE EQUIPO DE CÓMPUTO Y TECNOLOGIAS DE LA INFORMACIÓN</v>
          </cell>
        </row>
        <row r="41">
          <cell r="F41">
            <v>29511</v>
          </cell>
          <cell r="G41" t="str">
            <v>REFACCIONES Y ACCESORIOS MENORES DE EQUIPO E INSTRUMENTAL MÉDICO Y DE LABORATORIO</v>
          </cell>
        </row>
        <row r="42">
          <cell r="F42">
            <v>29611</v>
          </cell>
          <cell r="G42" t="str">
            <v>REFACCIONES Y ACCESORIOS MENORES DE EQUIPO DE TRANSPORTE</v>
          </cell>
        </row>
        <row r="43">
          <cell r="F43">
            <v>29711</v>
          </cell>
          <cell r="G43" t="str">
            <v>REFACCIONES Y ACCESORIOS MENORES DE EQUIPO DE DEFENSA Y SEGURIDAD</v>
          </cell>
        </row>
        <row r="44">
          <cell r="F44">
            <v>29811</v>
          </cell>
          <cell r="G44" t="str">
            <v>REFACCIONES Y ACCESORIOS MENORES DE MAQUINARIA Y OTROS EQUIPOS</v>
          </cell>
        </row>
        <row r="45">
          <cell r="F45">
            <v>29911</v>
          </cell>
          <cell r="G45" t="str">
            <v>REFACCIONES Y ACCESORIOS MENORES OTROS BIENES MUEBLES</v>
          </cell>
        </row>
        <row r="46">
          <cell r="F46">
            <v>31111</v>
          </cell>
          <cell r="G46" t="str">
            <v>ENERGIA ELÉCTRICA</v>
          </cell>
        </row>
        <row r="47">
          <cell r="F47">
            <v>31121</v>
          </cell>
          <cell r="G47" t="str">
            <v>ALUMBRADO PÚBLICO</v>
          </cell>
        </row>
        <row r="48">
          <cell r="F48">
            <v>31211</v>
          </cell>
          <cell r="G48" t="str">
            <v>GAS</v>
          </cell>
        </row>
        <row r="49">
          <cell r="F49">
            <v>31311</v>
          </cell>
          <cell r="G49" t="str">
            <v>AGUA</v>
          </cell>
        </row>
        <row r="50">
          <cell r="F50">
            <v>31411</v>
          </cell>
          <cell r="G50" t="str">
            <v>TELEFONÍA TRADICIONAL</v>
          </cell>
        </row>
        <row r="51">
          <cell r="F51">
            <v>31511</v>
          </cell>
          <cell r="G51" t="str">
            <v>TELEFONÍA CELULAR</v>
          </cell>
        </row>
        <row r="52">
          <cell r="F52">
            <v>31611</v>
          </cell>
          <cell r="G52" t="str">
            <v>SERVICIOS DE TELECOMUNCACIONES Y SATÉLITES</v>
          </cell>
        </row>
        <row r="53">
          <cell r="F53">
            <v>31711</v>
          </cell>
          <cell r="G53" t="str">
            <v>SERVICIOS DE ACCESO DE INTERNET, REDES Y PROCESAMIENTO DE INFORMACIÓN</v>
          </cell>
        </row>
        <row r="54">
          <cell r="F54">
            <v>31811</v>
          </cell>
          <cell r="G54" t="str">
            <v>SERVICIOS POSTALES Y TELEGRÁFICOS</v>
          </cell>
        </row>
        <row r="55">
          <cell r="F55">
            <v>31911</v>
          </cell>
          <cell r="G55" t="str">
            <v>SERVICIOS INTEGRALES Y OTROS SERVICIOS</v>
          </cell>
        </row>
        <row r="56">
          <cell r="F56">
            <v>32111</v>
          </cell>
          <cell r="G56" t="str">
            <v>ARRENDAMIENTO DE TERRENOS</v>
          </cell>
        </row>
        <row r="57">
          <cell r="F57">
            <v>32211</v>
          </cell>
          <cell r="G57" t="str">
            <v>ARRENDAMIENTO DE EDIFICIOS</v>
          </cell>
        </row>
        <row r="58">
          <cell r="F58">
            <v>32311</v>
          </cell>
          <cell r="G58" t="str">
            <v>ARRENDAMIENTO DE MOBILIARIO Y EQUIPO DE ADMINISTRACIÓN, EDUCACIONAL Y RECREATIVO</v>
          </cell>
        </row>
        <row r="59">
          <cell r="F59">
            <v>32411</v>
          </cell>
          <cell r="G59" t="str">
            <v>ARRENDAMIENTO DE EQUIPO E INSTRUMENTAL MÉDICO Y DE LABORATORIO</v>
          </cell>
        </row>
        <row r="60">
          <cell r="F60">
            <v>32511</v>
          </cell>
          <cell r="G60" t="str">
            <v>ARRENDAMIENTO DE EQUIPO DE TRANSPORTE</v>
          </cell>
        </row>
        <row r="61">
          <cell r="F61">
            <v>32611</v>
          </cell>
          <cell r="G61" t="str">
            <v>ARRENDAMIENTO DE MAQUINARIA, OTROS EQUIPOS Y HERRAMIENTAS</v>
          </cell>
        </row>
        <row r="62">
          <cell r="F62">
            <v>32711</v>
          </cell>
          <cell r="G62" t="str">
            <v>ARRENDAMIENTOS DE ACTIVOS INTANGIBLES</v>
          </cell>
        </row>
        <row r="63">
          <cell r="F63">
            <v>32811</v>
          </cell>
          <cell r="G63" t="str">
            <v>ARRENDAMIENTO FINANCIERO</v>
          </cell>
        </row>
        <row r="64">
          <cell r="F64">
            <v>32911</v>
          </cell>
          <cell r="G64" t="str">
            <v>OTROS ARRENDAMIENTOS</v>
          </cell>
        </row>
        <row r="65">
          <cell r="F65">
            <v>33111</v>
          </cell>
          <cell r="G65" t="str">
            <v>SERVICIOS LEGALES, DE CONTABILIDAD, AUDITORÍA Y RELACIONADOS</v>
          </cell>
        </row>
        <row r="66">
          <cell r="F66">
            <v>33211</v>
          </cell>
          <cell r="G66" t="str">
            <v>SERVICIOS DE DISEÑO, ARQUITECTURA, INGENIERÍA Y ACTIVIDADES RELACIONADAS</v>
          </cell>
        </row>
        <row r="67">
          <cell r="F67">
            <v>33311</v>
          </cell>
          <cell r="G67" t="str">
            <v>SERVICIOS DE CONSULTORÍA ADMINISTRATIVA, PROCESOS, TÉCNICA Y EN TECNOLOGÍAS DE LA INFORMACIÓN</v>
          </cell>
        </row>
        <row r="68">
          <cell r="F68">
            <v>33411</v>
          </cell>
          <cell r="G68" t="str">
            <v>SERVICIOS DE CAPACITACIÓN</v>
          </cell>
        </row>
        <row r="69">
          <cell r="F69">
            <v>33511</v>
          </cell>
          <cell r="G69" t="str">
            <v>SERVICIOS DE INVESTIGACIÓN CIENTÍFICA Y DESARROLLO</v>
          </cell>
        </row>
        <row r="70">
          <cell r="F70">
            <v>33611</v>
          </cell>
          <cell r="G70" t="str">
            <v>SERVICIOS DE APOYO ADMINISTRATIVO, TRADUCCIÓN, FOTOCOPIADO E IMPRESIÓN</v>
          </cell>
        </row>
        <row r="71">
          <cell r="F71">
            <v>33911</v>
          </cell>
          <cell r="G71" t="str">
            <v>SERVICIOS PROFESIONALES, CIENTÍFICOS Y TÉCNICOS INTEGRALES</v>
          </cell>
        </row>
        <row r="72">
          <cell r="F72">
            <v>34111</v>
          </cell>
          <cell r="G72" t="str">
            <v>SERVICIOS FINANCIEROS Y BANCARIOS</v>
          </cell>
        </row>
        <row r="73">
          <cell r="F73">
            <v>34211</v>
          </cell>
          <cell r="G73" t="str">
            <v>SERVICIOS DE COBRANZA, INVESTIGACIÓN CREDITICIA Y SIMILAR</v>
          </cell>
        </row>
        <row r="74">
          <cell r="F74">
            <v>34311</v>
          </cell>
          <cell r="G74" t="str">
            <v>SERVICIOS DE RECAUDACIÓN, TRASLADO Y CUSTODIA DE VALORES</v>
          </cell>
        </row>
        <row r="75">
          <cell r="F75">
            <v>34411</v>
          </cell>
          <cell r="G75" t="str">
            <v>SEGUROS DE RESPONSABILIDAD PATRIMONIAL Y FIANZAS</v>
          </cell>
        </row>
        <row r="76">
          <cell r="F76">
            <v>34511</v>
          </cell>
          <cell r="G76" t="str">
            <v>SEGURO DE BIENES PATRIMONIALES</v>
          </cell>
        </row>
        <row r="77">
          <cell r="F77">
            <v>34711</v>
          </cell>
          <cell r="G77" t="str">
            <v>FLETES Y MANIOBRAS</v>
          </cell>
        </row>
        <row r="78">
          <cell r="F78">
            <v>34811</v>
          </cell>
          <cell r="G78" t="str">
            <v>COMISIONES POR VENTAS</v>
          </cell>
        </row>
        <row r="79">
          <cell r="F79">
            <v>34911</v>
          </cell>
          <cell r="G79" t="str">
            <v>SERVICIOS FINANCIEROS, BANCARIOS Y COMERCIALES INTEGRALES</v>
          </cell>
        </row>
        <row r="80">
          <cell r="F80">
            <v>35111</v>
          </cell>
          <cell r="G80" t="str">
            <v>CONSERVACIÓN Y MANTENIMIENTO MENOR DE INMUEBLES</v>
          </cell>
        </row>
        <row r="81">
          <cell r="F81">
            <v>35211</v>
          </cell>
          <cell r="G81" t="str">
            <v>INSTALACIÓN, REPARACIÓN Y MANTENIMIENTO DE MOBILIARIO Y EQUIPO DE ADMINISTRACIÓN, EDUCACIONAL Y RECREATIVO</v>
          </cell>
        </row>
        <row r="82">
          <cell r="F82">
            <v>35311</v>
          </cell>
          <cell r="G82" t="str">
            <v>INSTALACIÓN, REPARACIÓN Y MANTENIMIENTO DE EQUIPO DE CÓMPUTO Y TECNOLOGÍA DE LA INFORMACIÓN</v>
          </cell>
        </row>
        <row r="83">
          <cell r="F83">
            <v>35411</v>
          </cell>
          <cell r="G83" t="str">
            <v>INSTALACIÓN, REPARACIÓN Y MANTENIMIENTO DE EQUIPO Y DE INSTRUMENTAL MÉDICO Y DE LABORATORIO</v>
          </cell>
        </row>
        <row r="84">
          <cell r="F84">
            <v>35511</v>
          </cell>
          <cell r="G84" t="str">
            <v>REPARACIÓN Y MANTENIMIENTO DE EQUIPO DE TRANSPORTE</v>
          </cell>
        </row>
        <row r="85">
          <cell r="F85">
            <v>35611</v>
          </cell>
          <cell r="G85" t="str">
            <v>REPARACIÓN Y MANTENIMIENTO DE EQUIPO DE DEFENSA Y SEGURIDAD</v>
          </cell>
        </row>
        <row r="86">
          <cell r="F86">
            <v>35711</v>
          </cell>
          <cell r="G86" t="str">
            <v>INSTALACIÓN, REPARACIÓN Y MANTENIMIENTO DE MAQUINARIA, OTROS EQUIPOS Y HERRAMIENTA</v>
          </cell>
        </row>
        <row r="87">
          <cell r="F87">
            <v>35811</v>
          </cell>
          <cell r="G87" t="str">
            <v>SERVICIOS DE LIMPIEZA Y MANEJO DE DESECHOS</v>
          </cell>
        </row>
        <row r="88">
          <cell r="F88">
            <v>35911</v>
          </cell>
          <cell r="G88" t="str">
            <v>SERVICIOS DE JARDINERÍA Y FUMIGACIÓN</v>
          </cell>
        </row>
        <row r="89">
          <cell r="F89">
            <v>36111</v>
          </cell>
          <cell r="G89" t="str">
            <v>DIFUSIÓN POR RADIO, TELEVISIÓN Y OTROS MEDIOS DE MENSAJES SOBRE PROGRAMAS Y ACTIVIDADES GUBERNAMENTALES</v>
          </cell>
        </row>
        <row r="90">
          <cell r="F90">
            <v>36311</v>
          </cell>
          <cell r="G90" t="str">
            <v>SERVICIOS DE CREATIVIDAD, PREPRODUCCIÓN Y PRODUCCIÓN DE PUBLICIDAD, EXCEPTO INTERNET</v>
          </cell>
        </row>
        <row r="91">
          <cell r="F91">
            <v>36411</v>
          </cell>
          <cell r="G91" t="str">
            <v>SERVICIOS DE REVELADO DE FOTOGRAFÍAS</v>
          </cell>
        </row>
        <row r="92">
          <cell r="F92">
            <v>36911</v>
          </cell>
          <cell r="G92" t="str">
            <v>OTROS SERVICIOS DE INFORMACIÓN</v>
          </cell>
        </row>
        <row r="93">
          <cell r="F93">
            <v>37111</v>
          </cell>
          <cell r="G93" t="str">
            <v>PASAJES AÉREOS</v>
          </cell>
        </row>
        <row r="94">
          <cell r="F94">
            <v>37211</v>
          </cell>
          <cell r="G94" t="str">
            <v>PASAJES TERRESTRES</v>
          </cell>
        </row>
        <row r="95">
          <cell r="F95">
            <v>37411</v>
          </cell>
          <cell r="G95" t="str">
            <v>AUTOTRANSPORTE</v>
          </cell>
        </row>
        <row r="96">
          <cell r="F96">
            <v>37511</v>
          </cell>
          <cell r="G96" t="str">
            <v>VIÁTICOS EN EL PAÍS</v>
          </cell>
        </row>
        <row r="97">
          <cell r="F97">
            <v>37611</v>
          </cell>
          <cell r="G97" t="str">
            <v>VIÁTICOS EN EL EXTRANJERO</v>
          </cell>
        </row>
        <row r="98">
          <cell r="F98">
            <v>38111</v>
          </cell>
          <cell r="G98" t="str">
            <v>GASTOS CEREMONIALES</v>
          </cell>
        </row>
        <row r="99">
          <cell r="F99">
            <v>38211</v>
          </cell>
          <cell r="G99" t="str">
            <v>GASTOS DE ORDEN SOCIAL Y CULTURAL</v>
          </cell>
        </row>
        <row r="100">
          <cell r="F100">
            <v>38311</v>
          </cell>
          <cell r="G100" t="str">
            <v>CONGRESOS Y CONVENCIONES</v>
          </cell>
        </row>
        <row r="101">
          <cell r="F101">
            <v>38511</v>
          </cell>
          <cell r="G101" t="str">
            <v>GASTOS DE REPRESENTACIÓN</v>
          </cell>
        </row>
        <row r="102">
          <cell r="F102">
            <v>39111</v>
          </cell>
          <cell r="G102" t="str">
            <v>SERVICIOS FUNERARIOS Y DE CEMENTERIOS</v>
          </cell>
        </row>
        <row r="103">
          <cell r="F103">
            <v>39211</v>
          </cell>
          <cell r="G103" t="str">
            <v>IMPUESTOS Y DERECHOS</v>
          </cell>
        </row>
        <row r="104">
          <cell r="F104">
            <v>39411</v>
          </cell>
          <cell r="G104" t="str">
            <v>SENTENCIAS Y RESOLUCIONES POR AUTORIDAD COMPETENTE</v>
          </cell>
        </row>
        <row r="105">
          <cell r="F105">
            <v>39511</v>
          </cell>
          <cell r="G105" t="str">
            <v>PENAS, MULTAS, ACCESORIOS Y ACTUALIZACIONES</v>
          </cell>
        </row>
        <row r="106">
          <cell r="F106">
            <v>39611</v>
          </cell>
          <cell r="G106" t="str">
            <v>OTROS GASTOS POR RESPONSABILIDADES</v>
          </cell>
        </row>
        <row r="107">
          <cell r="F107">
            <v>39811</v>
          </cell>
          <cell r="G107" t="str">
            <v>IMPUESTO SOBRE NÓMINAS Y OTROS QUE SE DERIVEN DE UNA RELACIÓN LABORAL</v>
          </cell>
        </row>
        <row r="108">
          <cell r="F108">
            <v>39911</v>
          </cell>
          <cell r="G108" t="str">
            <v>OTROS SERVICIOS GENERALES</v>
          </cell>
        </row>
        <row r="109">
          <cell r="F109">
            <v>41411</v>
          </cell>
          <cell r="G109" t="str">
            <v>ASIGNACIONES PRESUPUESTARIAS A ÓRGANOS AUTÓNOMOS</v>
          </cell>
        </row>
        <row r="110">
          <cell r="F110">
            <v>43611</v>
          </cell>
          <cell r="G110" t="str">
            <v>SUBSIDIOS A LA VIVIENDA</v>
          </cell>
        </row>
        <row r="111">
          <cell r="F111">
            <v>44111</v>
          </cell>
          <cell r="G111" t="str">
            <v>AYUDAS SOCIALES A PERSONAS</v>
          </cell>
        </row>
        <row r="112">
          <cell r="F112">
            <v>44211</v>
          </cell>
          <cell r="G112" t="str">
            <v>BECAS Y OTRAS AYUDAS PARA PROGRAMS DE CAPACITACIÓN</v>
          </cell>
        </row>
        <row r="113">
          <cell r="F113">
            <v>44311</v>
          </cell>
          <cell r="G113" t="str">
            <v>AYUDAS SOCIALES A INSTITUCIONES DE ENSEÑANZA</v>
          </cell>
        </row>
        <row r="114">
          <cell r="F114">
            <v>44511</v>
          </cell>
          <cell r="G114" t="str">
            <v>AYUDAS SOCIALES A INSTITUCIONES SIN FINES DE LUCRO</v>
          </cell>
        </row>
        <row r="115">
          <cell r="F115">
            <v>44811</v>
          </cell>
          <cell r="G115" t="str">
            <v>AYUDAS POR DESASTRES NATURALES Y OTROS SINIESTROS</v>
          </cell>
        </row>
        <row r="116">
          <cell r="F116">
            <v>45114</v>
          </cell>
          <cell r="G116" t="str">
            <v>PENSIONES</v>
          </cell>
        </row>
        <row r="117">
          <cell r="F117">
            <v>45214</v>
          </cell>
          <cell r="G117" t="str">
            <v>JUBILACIONES</v>
          </cell>
        </row>
        <row r="118">
          <cell r="F118">
            <v>45914</v>
          </cell>
          <cell r="G118" t="str">
            <v>OTRAS PENSIONES Y JUBILACIONES</v>
          </cell>
        </row>
        <row r="119">
          <cell r="F119">
            <v>49211</v>
          </cell>
          <cell r="G119" t="str">
            <v>TRANSFERENCIAS PARA ORGANIZASMOS INTERNACIONALES</v>
          </cell>
        </row>
        <row r="120">
          <cell r="F120">
            <v>51112</v>
          </cell>
          <cell r="G120" t="str">
            <v>MUEBLES DE OFICINA Y ESTANTERÍA</v>
          </cell>
        </row>
        <row r="121">
          <cell r="F121">
            <v>51212</v>
          </cell>
          <cell r="G121" t="str">
            <v>MUEBLES EXCEPTO DE OFICINA Y ESTANTERÍA</v>
          </cell>
        </row>
        <row r="122">
          <cell r="F122">
            <v>51312</v>
          </cell>
          <cell r="G122" t="str">
            <v>BIENES ARTÍSTICOS, CULTURALES Y CIENTIFICOS</v>
          </cell>
        </row>
        <row r="123">
          <cell r="F123">
            <v>51512</v>
          </cell>
          <cell r="G123" t="str">
            <v>EQUIPO DE CÓMPUTO Y DE TECNOLOGÍAS DE LA INFORMACIÓN</v>
          </cell>
        </row>
        <row r="124">
          <cell r="F124">
            <v>51912</v>
          </cell>
          <cell r="G124" t="str">
            <v>OTROS MOBILIARIOS Y EQUIPOS DE ADMINISTRACIÓN</v>
          </cell>
        </row>
        <row r="125">
          <cell r="F125">
            <v>52112</v>
          </cell>
          <cell r="G125" t="str">
            <v>EQUIPOS Y APARATOS AUDIOVISUALES</v>
          </cell>
        </row>
        <row r="126">
          <cell r="F126">
            <v>52212</v>
          </cell>
          <cell r="G126" t="str">
            <v>APARATOS DEPORTIVOS</v>
          </cell>
        </row>
        <row r="127">
          <cell r="F127">
            <v>52312</v>
          </cell>
          <cell r="G127" t="str">
            <v>CÁMARAS FOTOGRÁFICAS Y DE VIDEO</v>
          </cell>
        </row>
        <row r="128">
          <cell r="F128">
            <v>52912</v>
          </cell>
          <cell r="G128" t="str">
            <v>OTRO MOBILIARIO Y EQUIPO EDUCACIONAL Y RECREATIVO</v>
          </cell>
        </row>
        <row r="129">
          <cell r="F129">
            <v>53112</v>
          </cell>
          <cell r="G129" t="str">
            <v>EQUIPO MÉDICO Y DE LABORATORIO</v>
          </cell>
        </row>
        <row r="130">
          <cell r="F130">
            <v>53212</v>
          </cell>
          <cell r="G130" t="str">
            <v>INSTRUMENTAL MÉDICO Y DE LABORATORIO</v>
          </cell>
        </row>
        <row r="131">
          <cell r="F131">
            <v>54112</v>
          </cell>
          <cell r="G131" t="str">
            <v>VEHÍCULOS Y EQUIPO TERRESTRE</v>
          </cell>
        </row>
        <row r="132">
          <cell r="F132">
            <v>54211</v>
          </cell>
          <cell r="G132" t="str">
            <v>CARROCERÍAS Y REMOLQUES</v>
          </cell>
        </row>
        <row r="133">
          <cell r="F133">
            <v>54912</v>
          </cell>
          <cell r="G133" t="str">
            <v>OTROS EQUIPOS DE TRANSPORTE</v>
          </cell>
        </row>
        <row r="134">
          <cell r="F134">
            <v>55112</v>
          </cell>
          <cell r="G134" t="str">
            <v xml:space="preserve">EQUIPO DE DEFENSA Y SEGURIDAD </v>
          </cell>
        </row>
        <row r="135">
          <cell r="F135">
            <v>56312</v>
          </cell>
          <cell r="G135" t="str">
            <v>MAQUINARIA Y EQUIPO DE CONSTRUCCIÓN</v>
          </cell>
        </row>
        <row r="136">
          <cell r="F136">
            <v>56412</v>
          </cell>
          <cell r="G136" t="str">
            <v>SISTEMAS DE AIRE ACONDICIONADO, CALEFACCIÓN Y DE REFRIGERACIÓN INDUSTRIAL Y COMERCIAL</v>
          </cell>
        </row>
        <row r="137">
          <cell r="F137">
            <v>56512</v>
          </cell>
          <cell r="G137" t="str">
            <v>EQUIPO DE COMUNICACIÓN Y TELECOMUNICACIÓN</v>
          </cell>
        </row>
        <row r="138">
          <cell r="F138">
            <v>56612</v>
          </cell>
          <cell r="G138" t="str">
            <v>EQUIPO DE GENERACIÓN ELÉCTRICA, APARATOS Y ACCESORIOS ELÉCTRICOS</v>
          </cell>
        </row>
        <row r="139">
          <cell r="F139">
            <v>56712</v>
          </cell>
          <cell r="G139" t="str">
            <v>HERRAMIENTAS Y MAQUINAS-HERRAMIENTA</v>
          </cell>
        </row>
        <row r="140">
          <cell r="F140">
            <v>56912</v>
          </cell>
          <cell r="G140" t="str">
            <v>OTROS EQUIPOS</v>
          </cell>
        </row>
        <row r="141">
          <cell r="F141">
            <v>57712</v>
          </cell>
          <cell r="G141" t="str">
            <v>ESPECIES MENORES DE ZOOLÓGICO</v>
          </cell>
        </row>
        <row r="142">
          <cell r="F142">
            <v>57812</v>
          </cell>
          <cell r="G142" t="str">
            <v>ÁRBOLES Y PLANTAS</v>
          </cell>
        </row>
        <row r="143">
          <cell r="F143">
            <v>58112</v>
          </cell>
          <cell r="G143" t="str">
            <v>TERRENOS</v>
          </cell>
        </row>
        <row r="144">
          <cell r="F144">
            <v>58212</v>
          </cell>
          <cell r="G144" t="str">
            <v>VIVIENDAS</v>
          </cell>
        </row>
        <row r="145">
          <cell r="F145">
            <v>58312</v>
          </cell>
          <cell r="G145" t="str">
            <v>EDIFICIOS NO RESIDENCIALES</v>
          </cell>
        </row>
        <row r="146">
          <cell r="F146">
            <v>58912</v>
          </cell>
          <cell r="G146" t="str">
            <v>OTROS BIENES INMUEBLES</v>
          </cell>
        </row>
        <row r="147">
          <cell r="F147">
            <v>59112</v>
          </cell>
          <cell r="G147" t="str">
            <v>SOFTWARE</v>
          </cell>
        </row>
        <row r="148">
          <cell r="F148">
            <v>59712</v>
          </cell>
          <cell r="G148" t="str">
            <v>LICENCIAS INFORMÁTICAS E INTELECTUALES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Hoja1"/>
      <sheetName val="PAAAS 2023"/>
      <sheetName val="30801    22111"/>
      <sheetName val="30801   21511"/>
      <sheetName val="30801   21611"/>
      <sheetName val="25311_30801"/>
      <sheetName val="25411_30801"/>
      <sheetName val="29511_30801"/>
      <sheetName val="30801    31311"/>
      <sheetName val="30801   38211"/>
      <sheetName val="3802    21111"/>
      <sheetName val="30802    24711"/>
      <sheetName val="30802    27111"/>
      <sheetName val="30802    29211"/>
      <sheetName val="30803    24911"/>
      <sheetName val="30803   25311"/>
      <sheetName val="30803    25411"/>
      <sheetName val="30803    29511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F3">
            <v>21111</v>
          </cell>
          <cell r="G3" t="str">
            <v>MATERIALES, ÚTILES Y EQUIPOS MENORES DE OFICINA</v>
          </cell>
        </row>
        <row r="4">
          <cell r="F4">
            <v>21211</v>
          </cell>
          <cell r="G4" t="str">
            <v>MATERIALES Y ÚTILES DE IMPRESIÓN Y REPRODUCCIÓN</v>
          </cell>
        </row>
        <row r="5">
          <cell r="F5">
            <v>21311</v>
          </cell>
          <cell r="G5" t="str">
            <v>MATERIAL ESTADÍSTICO Y GEOGRÁFICO</v>
          </cell>
        </row>
        <row r="6">
          <cell r="F6">
            <v>21411</v>
          </cell>
          <cell r="G6" t="str">
            <v>MATERIALES, ÚTILES Y EQUIPOS MENORES DE TECNOLOGÍAS DE LA INFORMACIÓN Y COMUNICACIONES</v>
          </cell>
        </row>
        <row r="7">
          <cell r="F7">
            <v>21511</v>
          </cell>
          <cell r="G7" t="str">
            <v>MATERIAL IMPRESO E INFORMACIÓN DIGITAL</v>
          </cell>
        </row>
        <row r="8">
          <cell r="F8">
            <v>21611</v>
          </cell>
          <cell r="G8" t="str">
            <v>MATERIAL DE LIMPIEZA</v>
          </cell>
        </row>
        <row r="9">
          <cell r="F9">
            <v>21711</v>
          </cell>
          <cell r="G9" t="str">
            <v>MATERIALES Y ÚTILES DE ENSEÑANZA</v>
          </cell>
        </row>
        <row r="10">
          <cell r="F10">
            <v>21811</v>
          </cell>
          <cell r="G10" t="str">
            <v>MATERIALES PARA EL REGISTRO E IDENTIFICACIÓN DE BIENES Y PERSONAS</v>
          </cell>
        </row>
        <row r="11">
          <cell r="F11">
            <v>22111</v>
          </cell>
          <cell r="G11" t="str">
            <v>PRODUCTOS ALIMENTICIOS PARA PERSONAS</v>
          </cell>
        </row>
        <row r="12">
          <cell r="F12">
            <v>22211</v>
          </cell>
          <cell r="G12" t="str">
            <v>PRODUCTOS ALIMENTICIOS PARA ANIMALES</v>
          </cell>
        </row>
        <row r="13">
          <cell r="F13">
            <v>22311</v>
          </cell>
          <cell r="G13" t="str">
            <v>UTENSILIOS PARA EL SERVICIO DE ALIMENTACIÓN</v>
          </cell>
        </row>
        <row r="14">
          <cell r="F14">
            <v>24111</v>
          </cell>
          <cell r="G14" t="str">
            <v>PRODUCTOS MINERALES NO METÁLICOS</v>
          </cell>
        </row>
        <row r="15">
          <cell r="F15">
            <v>24211</v>
          </cell>
          <cell r="G15" t="str">
            <v>CEMENTO Y PRODUCTOS DE CONCRETO</v>
          </cell>
        </row>
        <row r="16">
          <cell r="F16">
            <v>24311</v>
          </cell>
          <cell r="G16" t="str">
            <v>CAL, YESO Y PRODUCTOS DE YESO</v>
          </cell>
        </row>
        <row r="17">
          <cell r="F17">
            <v>24411</v>
          </cell>
          <cell r="G17" t="str">
            <v>MADERA Y PRODUCTOS DE MADERA</v>
          </cell>
        </row>
        <row r="18">
          <cell r="F18">
            <v>24511</v>
          </cell>
          <cell r="G18" t="str">
            <v>VIDRIO Y PRODUCTOS DE VIDRIO</v>
          </cell>
        </row>
        <row r="19">
          <cell r="F19">
            <v>24611</v>
          </cell>
          <cell r="G19" t="str">
            <v>MATERIAL ELÉCTRICO Y ELECTRÓNICO</v>
          </cell>
        </row>
        <row r="20">
          <cell r="F20">
            <v>24711</v>
          </cell>
          <cell r="G20" t="str">
            <v>ARTICULOS METÁLICOS PARA LA CONSTRUCCIÓN</v>
          </cell>
        </row>
        <row r="21">
          <cell r="F21">
            <v>24811</v>
          </cell>
          <cell r="G21" t="str">
            <v>MATERIALES COMPLEMENTARIOS</v>
          </cell>
        </row>
        <row r="22">
          <cell r="F22">
            <v>24911</v>
          </cell>
          <cell r="G22" t="str">
            <v>OTROS MATERIALES Y ARTÍCULOS DE CONSTRUCCIÓN Y REPARACIÓN</v>
          </cell>
        </row>
        <row r="23">
          <cell r="F23">
            <v>25311</v>
          </cell>
          <cell r="G23" t="str">
            <v>MEDICINAS Y PRODUCTOS FARMACÉUTICOS</v>
          </cell>
        </row>
        <row r="24">
          <cell r="F24">
            <v>25411</v>
          </cell>
          <cell r="G24" t="str">
            <v>MATERIALES, ACCESORIOS Y SUMINISTROS MÉDICOS</v>
          </cell>
        </row>
        <row r="25">
          <cell r="F25">
            <v>25511</v>
          </cell>
          <cell r="G25" t="str">
            <v>MATERIALES, ACCESORIOS Y SUMINISTROS DE LABORATORIO</v>
          </cell>
        </row>
        <row r="26">
          <cell r="F26">
            <v>25611</v>
          </cell>
          <cell r="G26" t="str">
            <v>FIBRAS SINTÉTICAS, HULES, PLÁSTICOS Y DERIVADOS</v>
          </cell>
        </row>
        <row r="27">
          <cell r="F27">
            <v>25911</v>
          </cell>
          <cell r="G27" t="str">
            <v>OTROS PRODUCTOS QUÍMICOS</v>
          </cell>
        </row>
        <row r="28">
          <cell r="F28">
            <v>26111</v>
          </cell>
          <cell r="G28" t="str">
            <v>COMBUSTIBLES, LUBRICANTES Y ADITIVOS</v>
          </cell>
        </row>
        <row r="29">
          <cell r="F29">
            <v>27111</v>
          </cell>
          <cell r="G29" t="str">
            <v>VESTUARIO Y UNIFORMES</v>
          </cell>
        </row>
        <row r="30">
          <cell r="F30">
            <v>27211</v>
          </cell>
          <cell r="G30" t="str">
            <v>PRENDAS DE SEGURIDAD Y PROTECCIÓN PERSONAL</v>
          </cell>
        </row>
        <row r="31">
          <cell r="F31">
            <v>27311</v>
          </cell>
          <cell r="G31" t="str">
            <v>ARTÍCULOS DEPORTIVOS</v>
          </cell>
        </row>
        <row r="32">
          <cell r="F32">
            <v>27411</v>
          </cell>
          <cell r="G32" t="str">
            <v>PRODUCTOS TEXTILES</v>
          </cell>
        </row>
        <row r="33">
          <cell r="F33">
            <v>27511</v>
          </cell>
          <cell r="G33" t="str">
            <v>BLANCOS Y OTROS PRODUTCTOS TEXTILES, EXCEPTO PRENDAS DE VESTIR</v>
          </cell>
        </row>
        <row r="34">
          <cell r="F34">
            <v>28111</v>
          </cell>
          <cell r="G34" t="str">
            <v>SUSTANCIAS Y MATERIALES EXPLOSIVOS</v>
          </cell>
        </row>
        <row r="35">
          <cell r="F35">
            <v>28211</v>
          </cell>
          <cell r="G35" t="str">
            <v>MATERIALES DE SEGURIDAD PÚBLICA</v>
          </cell>
        </row>
        <row r="36">
          <cell r="F36">
            <v>28311</v>
          </cell>
          <cell r="G36" t="str">
            <v>PRENDAS DE PROTECCIÓN PARA SEGURIDAD PÚBLICA</v>
          </cell>
        </row>
        <row r="37">
          <cell r="F37">
            <v>29111</v>
          </cell>
          <cell r="G37" t="str">
            <v>HERRAMIENTAS MENORES</v>
          </cell>
        </row>
        <row r="38">
          <cell r="F38">
            <v>29211</v>
          </cell>
          <cell r="G38" t="str">
            <v>REFACCIONES Y ACCESORIOS MENORES DE EDIFICIOS</v>
          </cell>
        </row>
        <row r="39">
          <cell r="F39">
            <v>29311</v>
          </cell>
          <cell r="G39" t="str">
            <v>REFACCIONES Y ACCESORIOS MENORES DE MOBILIARIO Y EQUIPO DE ADMINISTRACIÓN, EDUCACIONAL Y RECREATIVO</v>
          </cell>
        </row>
        <row r="40">
          <cell r="F40">
            <v>29411</v>
          </cell>
          <cell r="G40" t="str">
            <v>REFACCIONES Y ACCESORIOS MENORES DE EQUIPO DE CÓMPUTO Y TECNOLOGIAS DE LA INFORMACIÓN</v>
          </cell>
        </row>
        <row r="41">
          <cell r="F41">
            <v>29511</v>
          </cell>
          <cell r="G41" t="str">
            <v>REFACCIONES Y ACCESORIOS MENORES DE EQUIPO E INSTRUMENTAL MÉDICO Y DE LABORATORIO</v>
          </cell>
        </row>
        <row r="42">
          <cell r="F42">
            <v>29611</v>
          </cell>
          <cell r="G42" t="str">
            <v>REFACCIONES Y ACCESORIOS MENORES DE EQUIPO DE TRANSPORTE</v>
          </cell>
        </row>
        <row r="43">
          <cell r="F43">
            <v>29711</v>
          </cell>
          <cell r="G43" t="str">
            <v>REFACCIONES Y ACCESORIOS MENORES DE EQUIPO DE DEFENSA Y SEGURIDAD</v>
          </cell>
        </row>
        <row r="44">
          <cell r="F44">
            <v>29811</v>
          </cell>
          <cell r="G44" t="str">
            <v>REFACCIONES Y ACCESORIOS MENORES DE MAQUINARIA Y OTROS EQUIPOS</v>
          </cell>
        </row>
        <row r="45">
          <cell r="F45">
            <v>29911</v>
          </cell>
          <cell r="G45" t="str">
            <v>REFACCIONES Y ACCESORIOS MENORES OTROS BIENES MUEBLES</v>
          </cell>
        </row>
        <row r="46">
          <cell r="F46">
            <v>31111</v>
          </cell>
          <cell r="G46" t="str">
            <v>ENERGIA ELÉCTRICA</v>
          </cell>
        </row>
        <row r="47">
          <cell r="F47">
            <v>31121</v>
          </cell>
          <cell r="G47" t="str">
            <v>ALUMBRADO PÚBLICO</v>
          </cell>
        </row>
        <row r="48">
          <cell r="F48">
            <v>31211</v>
          </cell>
          <cell r="G48" t="str">
            <v>GAS</v>
          </cell>
        </row>
        <row r="49">
          <cell r="F49">
            <v>31311</v>
          </cell>
          <cell r="G49" t="str">
            <v>AGUA</v>
          </cell>
        </row>
        <row r="50">
          <cell r="F50">
            <v>31411</v>
          </cell>
          <cell r="G50" t="str">
            <v>TELEFONÍA TRADICIONAL</v>
          </cell>
        </row>
        <row r="51">
          <cell r="F51">
            <v>31511</v>
          </cell>
          <cell r="G51" t="str">
            <v>TELEFONÍA CELULAR</v>
          </cell>
        </row>
        <row r="52">
          <cell r="F52">
            <v>31611</v>
          </cell>
          <cell r="G52" t="str">
            <v>SERVICIOS DE TELECOMUNCACIONES Y SATÉLITES</v>
          </cell>
        </row>
        <row r="53">
          <cell r="F53">
            <v>31711</v>
          </cell>
          <cell r="G53" t="str">
            <v>SERVICIOS DE ACCESO DE INTERNET, REDES Y PROCESAMIENTO DE INFORMACIÓN</v>
          </cell>
        </row>
        <row r="54">
          <cell r="F54">
            <v>31811</v>
          </cell>
          <cell r="G54" t="str">
            <v>SERVICIOS POSTALES Y TELEGRÁFICOS</v>
          </cell>
        </row>
        <row r="55">
          <cell r="F55">
            <v>31911</v>
          </cell>
          <cell r="G55" t="str">
            <v>SERVICIOS INTEGRALES Y OTROS SERVICIOS</v>
          </cell>
        </row>
        <row r="56">
          <cell r="F56">
            <v>32111</v>
          </cell>
          <cell r="G56" t="str">
            <v>ARRENDAMIENTO DE TERRENOS</v>
          </cell>
        </row>
        <row r="57">
          <cell r="F57">
            <v>32211</v>
          </cell>
          <cell r="G57" t="str">
            <v>ARRENDAMIENTO DE EDIFICIOS</v>
          </cell>
        </row>
        <row r="58">
          <cell r="F58">
            <v>32311</v>
          </cell>
          <cell r="G58" t="str">
            <v>ARRENDAMIENTO DE MOBILIARIO Y EQUIPO DE ADMINISTRACIÓN, EDUCACIONAL Y RECREATIVO</v>
          </cell>
        </row>
        <row r="59">
          <cell r="F59">
            <v>32411</v>
          </cell>
          <cell r="G59" t="str">
            <v>ARRENDAMIENTO DE EQUIPO E INSTRUMENTAL MÉDICO Y DE LABORATORIO</v>
          </cell>
        </row>
        <row r="60">
          <cell r="F60">
            <v>32511</v>
          </cell>
          <cell r="G60" t="str">
            <v>ARRENDAMIENTO DE EQUIPO DE TRANSPORTE</v>
          </cell>
        </row>
        <row r="61">
          <cell r="F61">
            <v>32611</v>
          </cell>
          <cell r="G61" t="str">
            <v>ARRENDAMIENTO DE MAQUINARIA, OTROS EQUIPOS Y HERRAMIENTAS</v>
          </cell>
        </row>
        <row r="62">
          <cell r="F62">
            <v>32711</v>
          </cell>
          <cell r="G62" t="str">
            <v>ARRENDAMIENTOS DE ACTIVOS INTANGIBLES</v>
          </cell>
        </row>
        <row r="63">
          <cell r="F63">
            <v>32811</v>
          </cell>
          <cell r="G63" t="str">
            <v>ARRENDAMIENTO FINANCIERO</v>
          </cell>
        </row>
        <row r="64">
          <cell r="F64">
            <v>32911</v>
          </cell>
          <cell r="G64" t="str">
            <v>OTROS ARRENDAMIENTOS</v>
          </cell>
        </row>
        <row r="65">
          <cell r="F65">
            <v>33111</v>
          </cell>
          <cell r="G65" t="str">
            <v>SERVICIOS LEGALES, DE CONTABILIDAD, AUDITORÍA Y RELACIONADOS</v>
          </cell>
        </row>
        <row r="66">
          <cell r="F66">
            <v>33211</v>
          </cell>
          <cell r="G66" t="str">
            <v>SERVICIOS DE DISEÑO, ARQUITECTURA, INGENIERÍA Y ACTIVIDADES RELACIONADAS</v>
          </cell>
        </row>
        <row r="67">
          <cell r="F67">
            <v>33311</v>
          </cell>
          <cell r="G67" t="str">
            <v>SERVICIOS DE CONSULTORÍA ADMINISTRATIVA, PROCESOS, TÉCNICA Y EN TECNOLOGÍAS DE LA INFORMACIÓN</v>
          </cell>
        </row>
        <row r="68">
          <cell r="F68">
            <v>33411</v>
          </cell>
          <cell r="G68" t="str">
            <v>SERVICIOS DE CAPACITACIÓN</v>
          </cell>
        </row>
        <row r="69">
          <cell r="F69">
            <v>33511</v>
          </cell>
          <cell r="G69" t="str">
            <v>SERVICIOS DE INVESTIGACIÓN CIENTÍFICA Y DESARROLLO</v>
          </cell>
        </row>
        <row r="70">
          <cell r="F70">
            <v>33611</v>
          </cell>
          <cell r="G70" t="str">
            <v>SERVICIOS DE APOYO ADMINISTRATIVO, TRADUCCIÓN, FOTOCOPIADO E IMPRESIÓN</v>
          </cell>
        </row>
        <row r="71">
          <cell r="F71">
            <v>33911</v>
          </cell>
          <cell r="G71" t="str">
            <v>SERVICIOS PROFESIONALES, CIENTÍFICOS Y TÉCNICOS INTEGRALES</v>
          </cell>
        </row>
        <row r="72">
          <cell r="F72">
            <v>34111</v>
          </cell>
          <cell r="G72" t="str">
            <v>SERVICIOS FINANCIEROS Y BANCARIOS</v>
          </cell>
        </row>
        <row r="73">
          <cell r="F73">
            <v>34211</v>
          </cell>
          <cell r="G73" t="str">
            <v>SERVICIOS DE COBRANZA, INVESTIGACIÓN CREDITICIA Y SIMILAR</v>
          </cell>
        </row>
        <row r="74">
          <cell r="F74">
            <v>34311</v>
          </cell>
          <cell r="G74" t="str">
            <v>SERVICIOS DE RECAUDACIÓN, TRASLADO Y CUSTODIA DE VALORES</v>
          </cell>
        </row>
        <row r="75">
          <cell r="F75">
            <v>34411</v>
          </cell>
          <cell r="G75" t="str">
            <v>SEGUROS DE RESPONSABILIDAD PATRIMONIAL Y FIANZAS</v>
          </cell>
        </row>
        <row r="76">
          <cell r="F76">
            <v>34511</v>
          </cell>
          <cell r="G76" t="str">
            <v>SEGURO DE BIENES PATRIMONIALES</v>
          </cell>
        </row>
        <row r="77">
          <cell r="F77">
            <v>34711</v>
          </cell>
          <cell r="G77" t="str">
            <v>FLETES Y MANIOBRAS</v>
          </cell>
        </row>
        <row r="78">
          <cell r="F78">
            <v>34811</v>
          </cell>
          <cell r="G78" t="str">
            <v>COMISIONES POR VENTAS</v>
          </cell>
        </row>
        <row r="79">
          <cell r="F79">
            <v>34911</v>
          </cell>
          <cell r="G79" t="str">
            <v>SERVICIOS FINANCIEROS, BANCARIOS Y COMERCIALES INTEGRALES</v>
          </cell>
        </row>
        <row r="80">
          <cell r="F80">
            <v>35111</v>
          </cell>
          <cell r="G80" t="str">
            <v>CONSERVACIÓN Y MANTENIMIENTO MENOR DE INMUEBLES</v>
          </cell>
        </row>
        <row r="81">
          <cell r="F81">
            <v>35211</v>
          </cell>
          <cell r="G81" t="str">
            <v>INSTALACIÓN, REPARACIÓN Y MANTENIMIENTO DE MOBILIARIO Y EQUIPO DE ADMINISTRACIÓN, EDUCACIONAL Y RECREATIVO</v>
          </cell>
        </row>
        <row r="82">
          <cell r="F82">
            <v>35311</v>
          </cell>
          <cell r="G82" t="str">
            <v>INSTALACIÓN, REPARACIÓN Y MANTENIMIENTO DE EQUIPO DE CÓMPUTO Y TECNOLOGÍA DE LA INFORMACIÓN</v>
          </cell>
        </row>
        <row r="83">
          <cell r="F83">
            <v>35411</v>
          </cell>
          <cell r="G83" t="str">
            <v>INSTALACIÓN, REPARACIÓN Y MANTENIMIENTO DE EQUIPO Y DE INSTRUMENTAL MÉDICO Y DE LABORATORIO</v>
          </cell>
        </row>
        <row r="84">
          <cell r="F84">
            <v>35511</v>
          </cell>
          <cell r="G84" t="str">
            <v>REPARACIÓN Y MANTENIMIENTO DE EQUIPO DE TRANSPORTE</v>
          </cell>
        </row>
        <row r="85">
          <cell r="F85">
            <v>35611</v>
          </cell>
          <cell r="G85" t="str">
            <v>REPARACIÓN Y MANTENIMIENTO DE EQUIPO DE DEFENSA Y SEGURIDAD</v>
          </cell>
        </row>
        <row r="86">
          <cell r="F86">
            <v>35711</v>
          </cell>
          <cell r="G86" t="str">
            <v>INSTALACIÓN, REPARACIÓN Y MANTENIMIENTO DE MAQUINARIA, OTROS EQUIPOS Y HERRAMIENTA</v>
          </cell>
        </row>
        <row r="87">
          <cell r="F87">
            <v>35811</v>
          </cell>
          <cell r="G87" t="str">
            <v>SERVICIOS DE LIMPIEZA Y MANEJO DE DESECHOS</v>
          </cell>
        </row>
        <row r="88">
          <cell r="F88">
            <v>35911</v>
          </cell>
          <cell r="G88" t="str">
            <v>SERVICIOS DE JARDINERÍA Y FUMIGACIÓN</v>
          </cell>
        </row>
        <row r="89">
          <cell r="F89">
            <v>36111</v>
          </cell>
          <cell r="G89" t="str">
            <v>DIFUSIÓN POR RADIO, TELEVISIÓN Y OTROS MEDIOS DE MENSAJES SOBRE PROGRAMAS Y ACTIVIDADES GUBERNAMENTALES</v>
          </cell>
        </row>
        <row r="90">
          <cell r="F90">
            <v>36311</v>
          </cell>
          <cell r="G90" t="str">
            <v>SERVICIOS DE CREATIVIDAD, PREPRODUCCIÓN Y PRODUCCIÓN DE PUBLICIDAD, EXCEPTO INTERNET</v>
          </cell>
        </row>
        <row r="91">
          <cell r="F91">
            <v>36411</v>
          </cell>
          <cell r="G91" t="str">
            <v>SERVICIOS DE REVELADO DE FOTOGRAFÍAS</v>
          </cell>
        </row>
        <row r="92">
          <cell r="F92">
            <v>36911</v>
          </cell>
          <cell r="G92" t="str">
            <v>OTROS SERVICIOS DE INFORMACIÓN</v>
          </cell>
        </row>
        <row r="93">
          <cell r="F93">
            <v>37111</v>
          </cell>
          <cell r="G93" t="str">
            <v>PASAJES AÉREOS</v>
          </cell>
        </row>
        <row r="94">
          <cell r="F94">
            <v>37211</v>
          </cell>
          <cell r="G94" t="str">
            <v>PASAJES TERRESTRES</v>
          </cell>
        </row>
        <row r="95">
          <cell r="F95">
            <v>37411</v>
          </cell>
          <cell r="G95" t="str">
            <v>AUTOTRANSPORTE</v>
          </cell>
        </row>
        <row r="96">
          <cell r="F96">
            <v>37511</v>
          </cell>
          <cell r="G96" t="str">
            <v>VIÁTICOS EN EL PAÍS</v>
          </cell>
        </row>
        <row r="97">
          <cell r="F97">
            <v>37611</v>
          </cell>
          <cell r="G97" t="str">
            <v>VIÁTICOS EN EL EXTRANJERO</v>
          </cell>
        </row>
        <row r="98">
          <cell r="F98">
            <v>38111</v>
          </cell>
          <cell r="G98" t="str">
            <v>GASTOS CEREMONIALES</v>
          </cell>
        </row>
        <row r="99">
          <cell r="F99">
            <v>38211</v>
          </cell>
          <cell r="G99" t="str">
            <v>GASTOS DE ORDEN SOCIAL Y CULTURAL</v>
          </cell>
        </row>
        <row r="100">
          <cell r="F100">
            <v>38311</v>
          </cell>
          <cell r="G100" t="str">
            <v>CONGRESOS Y CONVENCIONES</v>
          </cell>
        </row>
        <row r="101">
          <cell r="F101">
            <v>38511</v>
          </cell>
          <cell r="G101" t="str">
            <v>GASTOS DE REPRESENTACIÓN</v>
          </cell>
        </row>
        <row r="102">
          <cell r="F102">
            <v>39111</v>
          </cell>
          <cell r="G102" t="str">
            <v>SERVICIOS FUNERARIOS Y DE CEMENTERIOS</v>
          </cell>
        </row>
        <row r="103">
          <cell r="F103">
            <v>39211</v>
          </cell>
          <cell r="G103" t="str">
            <v>IMPUESTOS Y DERECHOS</v>
          </cell>
        </row>
        <row r="104">
          <cell r="F104">
            <v>39411</v>
          </cell>
          <cell r="G104" t="str">
            <v>SENTENCIAS Y RESOLUCIONES POR AUTORIDAD COMPETENTE</v>
          </cell>
        </row>
        <row r="105">
          <cell r="F105">
            <v>39511</v>
          </cell>
          <cell r="G105" t="str">
            <v>PENAS, MULTAS, ACCESORIOS Y ACTUALIZACIONES</v>
          </cell>
        </row>
        <row r="106">
          <cell r="F106">
            <v>39611</v>
          </cell>
          <cell r="G106" t="str">
            <v>OTROS GASTOS POR RESPONSABILIDADES</v>
          </cell>
        </row>
        <row r="107">
          <cell r="F107">
            <v>39811</v>
          </cell>
          <cell r="G107" t="str">
            <v>IMPUESTO SOBRE NÓMINAS Y OTROS QUE SE DERIVEN DE UNA RELACIÓN LABORAL</v>
          </cell>
        </row>
        <row r="108">
          <cell r="F108">
            <v>39911</v>
          </cell>
          <cell r="G108" t="str">
            <v>OTROS SERVICIOS GENERALES</v>
          </cell>
        </row>
        <row r="109">
          <cell r="F109">
            <v>41411</v>
          </cell>
          <cell r="G109" t="str">
            <v>ASIGNACIONES PRESUPUESTARIAS A ÓRGANOS AUTÓNOMOS</v>
          </cell>
        </row>
        <row r="110">
          <cell r="F110">
            <v>43611</v>
          </cell>
          <cell r="G110" t="str">
            <v>SUBSIDIOS A LA VIVIENDA</v>
          </cell>
        </row>
        <row r="111">
          <cell r="F111">
            <v>44111</v>
          </cell>
          <cell r="G111" t="str">
            <v>AYUDAS SOCIALES A PERSONAS</v>
          </cell>
        </row>
        <row r="112">
          <cell r="F112">
            <v>44211</v>
          </cell>
          <cell r="G112" t="str">
            <v>BECAS Y OTRAS AYUDAS PARA PROGRAMS DE CAPACITACIÓN</v>
          </cell>
        </row>
        <row r="113">
          <cell r="F113">
            <v>44311</v>
          </cell>
          <cell r="G113" t="str">
            <v>AYUDAS SOCIALES A INSTITUCIONES DE ENSEÑANZA</v>
          </cell>
        </row>
        <row r="114">
          <cell r="F114">
            <v>44511</v>
          </cell>
          <cell r="G114" t="str">
            <v>AYUDAS SOCIALES A INSTITUCIONES SIN FINES DE LUCRO</v>
          </cell>
        </row>
        <row r="115">
          <cell r="F115">
            <v>44811</v>
          </cell>
          <cell r="G115" t="str">
            <v>AYUDAS POR DESASTRES NATURALES Y OTROS SINIESTROS</v>
          </cell>
        </row>
        <row r="116">
          <cell r="F116">
            <v>45114</v>
          </cell>
          <cell r="G116" t="str">
            <v>PENSIONES</v>
          </cell>
        </row>
        <row r="117">
          <cell r="F117">
            <v>45214</v>
          </cell>
          <cell r="G117" t="str">
            <v>JUBILACIONES</v>
          </cell>
        </row>
        <row r="118">
          <cell r="F118">
            <v>45914</v>
          </cell>
          <cell r="G118" t="str">
            <v>OTRAS PENSIONES Y JUBILACIONES</v>
          </cell>
        </row>
        <row r="119">
          <cell r="F119">
            <v>49211</v>
          </cell>
          <cell r="G119" t="str">
            <v>TRANSFERENCIAS PARA ORGANIZASMOS INTERNACIONALES</v>
          </cell>
        </row>
        <row r="120">
          <cell r="F120">
            <v>51112</v>
          </cell>
          <cell r="G120" t="str">
            <v>MUEBLES DE OFICINA Y ESTANTERÍA</v>
          </cell>
        </row>
        <row r="121">
          <cell r="F121">
            <v>51212</v>
          </cell>
          <cell r="G121" t="str">
            <v>MUEBLES EXCEPTO DE OFICINA Y ESTANTERÍA</v>
          </cell>
        </row>
        <row r="122">
          <cell r="F122">
            <v>51312</v>
          </cell>
          <cell r="G122" t="str">
            <v>BIENES ARTÍSTICOS, CULTURALES Y CIENTIFICOS</v>
          </cell>
        </row>
        <row r="123">
          <cell r="F123">
            <v>51512</v>
          </cell>
          <cell r="G123" t="str">
            <v>EQUIPO DE CÓMPUTO Y DE TECNOLOGÍAS DE LA INFORMACIÓN</v>
          </cell>
        </row>
        <row r="124">
          <cell r="F124">
            <v>51912</v>
          </cell>
          <cell r="G124" t="str">
            <v>OTROS MOBILIARIOS Y EQUIPOS DE ADMINISTRACIÓN</v>
          </cell>
        </row>
        <row r="125">
          <cell r="F125">
            <v>52112</v>
          </cell>
          <cell r="G125" t="str">
            <v>EQUIPOS Y APARATOS AUDIOVISUALES</v>
          </cell>
        </row>
        <row r="126">
          <cell r="F126">
            <v>52212</v>
          </cell>
          <cell r="G126" t="str">
            <v>APARATOS DEPORTIVOS</v>
          </cell>
        </row>
        <row r="127">
          <cell r="F127">
            <v>52312</v>
          </cell>
          <cell r="G127" t="str">
            <v>CÁMARAS FOTOGRÁFICAS Y DE VIDEO</v>
          </cell>
        </row>
        <row r="128">
          <cell r="F128">
            <v>52912</v>
          </cell>
          <cell r="G128" t="str">
            <v>OTRO MOBILIARIO Y EQUIPO EDUCACIONAL Y RECREATIVO</v>
          </cell>
        </row>
        <row r="129">
          <cell r="F129">
            <v>53112</v>
          </cell>
          <cell r="G129" t="str">
            <v>EQUIPO MÉDICO Y DE LABORATORIO</v>
          </cell>
        </row>
        <row r="130">
          <cell r="F130">
            <v>53212</v>
          </cell>
          <cell r="G130" t="str">
            <v>INSTRUMENTAL MÉDICO Y DE LABORATORIO</v>
          </cell>
        </row>
        <row r="131">
          <cell r="F131">
            <v>54112</v>
          </cell>
          <cell r="G131" t="str">
            <v>VEHÍCULOS Y EQUIPO TERRESTRE</v>
          </cell>
        </row>
        <row r="132">
          <cell r="F132">
            <v>54211</v>
          </cell>
          <cell r="G132" t="str">
            <v>CARROCERÍAS Y REMOLQUES</v>
          </cell>
        </row>
        <row r="133">
          <cell r="F133">
            <v>54912</v>
          </cell>
          <cell r="G133" t="str">
            <v>OTROS EQUIPOS DE TRANSPORTE</v>
          </cell>
        </row>
        <row r="134">
          <cell r="F134">
            <v>55112</v>
          </cell>
          <cell r="G134" t="str">
            <v xml:space="preserve">EQUIPO DE DEFENSA Y SEGURIDAD </v>
          </cell>
        </row>
        <row r="135">
          <cell r="F135">
            <v>56312</v>
          </cell>
          <cell r="G135" t="str">
            <v>MAQUINARIA Y EQUIPO DE CONSTRUCCIÓN</v>
          </cell>
        </row>
        <row r="136">
          <cell r="F136">
            <v>56412</v>
          </cell>
          <cell r="G136" t="str">
            <v>SISTEMAS DE AIRE ACONDICIONADO, CALEFACCIÓN Y DE REFRIGERACIÓN INDUSTRIAL Y COMERCIAL</v>
          </cell>
        </row>
        <row r="137">
          <cell r="F137">
            <v>56512</v>
          </cell>
          <cell r="G137" t="str">
            <v>EQUIPO DE COMUNICACIÓN Y TELECOMUNICACIÓN</v>
          </cell>
        </row>
        <row r="138">
          <cell r="F138">
            <v>56612</v>
          </cell>
          <cell r="G138" t="str">
            <v>EQUIPO DE GENERACIÓN ELÉCTRICA, APARATOS Y ACCESORIOS ELÉCTRICOS</v>
          </cell>
        </row>
        <row r="139">
          <cell r="F139">
            <v>56712</v>
          </cell>
          <cell r="G139" t="str">
            <v>HERRAMIENTAS Y MAQUINAS-HERRAMIENTA</v>
          </cell>
        </row>
        <row r="140">
          <cell r="F140">
            <v>56912</v>
          </cell>
          <cell r="G140" t="str">
            <v>OTROS EQUIPOS</v>
          </cell>
        </row>
        <row r="141">
          <cell r="F141">
            <v>57712</v>
          </cell>
          <cell r="G141" t="str">
            <v>ESPECIES MENORES DE ZOOLÓGICO</v>
          </cell>
        </row>
        <row r="142">
          <cell r="F142">
            <v>57812</v>
          </cell>
          <cell r="G142" t="str">
            <v>ÁRBOLES Y PLANTAS</v>
          </cell>
        </row>
        <row r="143">
          <cell r="F143">
            <v>58112</v>
          </cell>
          <cell r="G143" t="str">
            <v>TERRENOS</v>
          </cell>
        </row>
        <row r="144">
          <cell r="F144">
            <v>58212</v>
          </cell>
          <cell r="G144" t="str">
            <v>VIVIENDAS</v>
          </cell>
        </row>
        <row r="145">
          <cell r="F145">
            <v>58312</v>
          </cell>
          <cell r="G145" t="str">
            <v>EDIFICIOS NO RESIDENCIALES</v>
          </cell>
        </row>
        <row r="146">
          <cell r="F146">
            <v>58912</v>
          </cell>
          <cell r="G146" t="str">
            <v>OTROS BIENES INMUEBLES</v>
          </cell>
        </row>
        <row r="147">
          <cell r="F147">
            <v>59112</v>
          </cell>
          <cell r="G147" t="str">
            <v>SOFTWARE</v>
          </cell>
        </row>
        <row r="148">
          <cell r="F148">
            <v>59712</v>
          </cell>
          <cell r="G148" t="str">
            <v>LICENCIAS INFORMÁTICAS E INTELECTUALES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111-2"/>
      <sheetName val="21511"/>
      <sheetName val="21611"/>
      <sheetName val="21711"/>
      <sheetName val="26111"/>
      <sheetName val="31111"/>
      <sheetName val="31411"/>
      <sheetName val="31411-2"/>
      <sheetName val="32211"/>
      <sheetName val="32911"/>
      <sheetName val="33411"/>
      <sheetName val="33611"/>
      <sheetName val="37111"/>
      <sheetName val="37211"/>
      <sheetName val="37511"/>
      <sheetName val="51112"/>
      <sheetName val="51512"/>
      <sheetName val="54112"/>
      <sheetName val="lista"/>
    </sheetNames>
    <sheetDataSet>
      <sheetData sheetId="0"/>
      <sheetData sheetId="1"/>
      <sheetData sheetId="2">
        <row r="2">
          <cell r="C2" t="str">
            <v>CLAVE DE LA UNIDAD RESPONSABLE (UR)</v>
          </cell>
          <cell r="F2">
            <v>309</v>
          </cell>
        </row>
        <row r="3">
          <cell r="C3" t="str">
            <v>NOMBRE DE LA UNIDAD RESPONSABLE</v>
          </cell>
          <cell r="F3" t="str">
            <v>SECRETARÍA DE DESARROLLO ECONÓMICO</v>
          </cell>
        </row>
        <row r="4">
          <cell r="C4" t="str">
            <v>CLAVE DE LA UNIDAD EJECUTORA (UE)</v>
          </cell>
          <cell r="F4">
            <v>30901</v>
          </cell>
        </row>
        <row r="5">
          <cell r="C5" t="str">
            <v>NOMBRE DE LA UNIDAD EJECUTORA</v>
          </cell>
          <cell r="F5" t="str">
            <v>SECRETARÍA DE DESARROLLO ECONÓMICO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75000</v>
          </cell>
          <cell r="N11">
            <v>0</v>
          </cell>
          <cell r="O11">
            <v>75000</v>
          </cell>
          <cell r="P11">
            <v>0</v>
          </cell>
          <cell r="Q11">
            <v>0</v>
          </cell>
          <cell r="R11">
            <v>0</v>
          </cell>
          <cell r="S11">
            <v>75000</v>
          </cell>
          <cell r="T11">
            <v>0</v>
          </cell>
          <cell r="U11">
            <v>0</v>
          </cell>
          <cell r="V11">
            <v>0</v>
          </cell>
          <cell r="W11">
            <v>75000</v>
          </cell>
        </row>
        <row r="12">
          <cell r="A12">
            <v>1</v>
          </cell>
          <cell r="F12">
            <v>300000</v>
          </cell>
        </row>
      </sheetData>
      <sheetData sheetId="3">
        <row r="12">
          <cell r="F12">
            <v>71287.66</v>
          </cell>
          <cell r="L12">
            <v>0</v>
          </cell>
          <cell r="M12">
            <v>3000</v>
          </cell>
          <cell r="N12">
            <v>0</v>
          </cell>
          <cell r="O12">
            <v>0</v>
          </cell>
          <cell r="P12">
            <v>3000</v>
          </cell>
          <cell r="Q12">
            <v>0</v>
          </cell>
          <cell r="S12">
            <v>3000</v>
          </cell>
          <cell r="T12">
            <v>0</v>
          </cell>
          <cell r="U12">
            <v>0</v>
          </cell>
          <cell r="V12">
            <v>0</v>
          </cell>
          <cell r="W12">
            <v>3000</v>
          </cell>
        </row>
      </sheetData>
      <sheetData sheetId="4">
        <row r="11">
          <cell r="L11">
            <v>0</v>
          </cell>
          <cell r="M11">
            <v>6000</v>
          </cell>
          <cell r="N11">
            <v>0</v>
          </cell>
          <cell r="O11">
            <v>6000</v>
          </cell>
          <cell r="P11">
            <v>0</v>
          </cell>
          <cell r="Q11">
            <v>0</v>
          </cell>
          <cell r="R11">
            <v>6000</v>
          </cell>
          <cell r="S11">
            <v>0</v>
          </cell>
          <cell r="T11">
            <v>6000</v>
          </cell>
          <cell r="U11">
            <v>0</v>
          </cell>
          <cell r="V11">
            <v>6000</v>
          </cell>
          <cell r="W11">
            <v>0</v>
          </cell>
        </row>
        <row r="12">
          <cell r="F12">
            <v>30000</v>
          </cell>
        </row>
      </sheetData>
      <sheetData sheetId="5">
        <row r="11">
          <cell r="L11">
            <v>0</v>
          </cell>
          <cell r="M11">
            <v>5999.9999999999991</v>
          </cell>
          <cell r="N11">
            <v>0</v>
          </cell>
          <cell r="O11">
            <v>5999.9999999999991</v>
          </cell>
          <cell r="P11">
            <v>0</v>
          </cell>
          <cell r="Q11">
            <v>0</v>
          </cell>
          <cell r="R11">
            <v>5999.9999999999991</v>
          </cell>
          <cell r="S11">
            <v>0</v>
          </cell>
          <cell r="T11">
            <v>5999.9999999999991</v>
          </cell>
          <cell r="U11">
            <v>0</v>
          </cell>
          <cell r="V11">
            <v>0</v>
          </cell>
          <cell r="W11">
            <v>5999.9999999999991</v>
          </cell>
        </row>
        <row r="12">
          <cell r="F12">
            <v>30000</v>
          </cell>
        </row>
      </sheetData>
      <sheetData sheetId="6">
        <row r="11">
          <cell r="L11">
            <v>0</v>
          </cell>
          <cell r="M11">
            <v>0</v>
          </cell>
          <cell r="N11">
            <v>5000</v>
          </cell>
          <cell r="O11">
            <v>0</v>
          </cell>
          <cell r="P11">
            <v>0</v>
          </cell>
          <cell r="Q11">
            <v>0</v>
          </cell>
          <cell r="R11">
            <v>5000</v>
          </cell>
          <cell r="S11">
            <v>0</v>
          </cell>
          <cell r="T11">
            <v>0</v>
          </cell>
          <cell r="U11">
            <v>0</v>
          </cell>
          <cell r="V11">
            <v>5000</v>
          </cell>
          <cell r="W11">
            <v>0</v>
          </cell>
        </row>
        <row r="12">
          <cell r="F12">
            <v>15000</v>
          </cell>
        </row>
      </sheetData>
      <sheetData sheetId="7">
        <row r="11">
          <cell r="L11">
            <v>310.5</v>
          </cell>
          <cell r="M11">
            <v>379</v>
          </cell>
          <cell r="N11">
            <v>310.5</v>
          </cell>
          <cell r="O11">
            <v>310.5</v>
          </cell>
          <cell r="P11">
            <v>379</v>
          </cell>
          <cell r="Q11">
            <v>310.5</v>
          </cell>
          <cell r="R11">
            <v>310.5</v>
          </cell>
          <cell r="S11">
            <v>379</v>
          </cell>
          <cell r="T11">
            <v>310.5</v>
          </cell>
          <cell r="U11">
            <v>310.5</v>
          </cell>
          <cell r="V11">
            <v>379</v>
          </cell>
          <cell r="W11">
            <v>310.5</v>
          </cell>
        </row>
        <row r="12">
          <cell r="F12">
            <v>4000</v>
          </cell>
        </row>
      </sheetData>
      <sheetData sheetId="8"/>
      <sheetData sheetId="9"/>
      <sheetData sheetId="10"/>
      <sheetData sheetId="11"/>
      <sheetData sheetId="12">
        <row r="11">
          <cell r="L11">
            <v>0</v>
          </cell>
          <cell r="M11">
            <v>60000</v>
          </cell>
          <cell r="N11">
            <v>0</v>
          </cell>
          <cell r="O11">
            <v>60000</v>
          </cell>
          <cell r="P11">
            <v>0</v>
          </cell>
          <cell r="Q11">
            <v>0</v>
          </cell>
          <cell r="R11">
            <v>60000</v>
          </cell>
          <cell r="S11">
            <v>0</v>
          </cell>
          <cell r="T11">
            <v>60000</v>
          </cell>
          <cell r="U11">
            <v>0</v>
          </cell>
          <cell r="V11">
            <v>60000</v>
          </cell>
          <cell r="W11">
            <v>0</v>
          </cell>
        </row>
        <row r="12">
          <cell r="F12">
            <v>300000</v>
          </cell>
        </row>
      </sheetData>
      <sheetData sheetId="13">
        <row r="11">
          <cell r="L11">
            <v>0</v>
          </cell>
          <cell r="M11">
            <v>30000</v>
          </cell>
          <cell r="N11">
            <v>0</v>
          </cell>
          <cell r="O11">
            <v>30000</v>
          </cell>
          <cell r="P11">
            <v>0</v>
          </cell>
          <cell r="Q11">
            <v>0</v>
          </cell>
          <cell r="R11">
            <v>30000</v>
          </cell>
          <cell r="S11">
            <v>0</v>
          </cell>
          <cell r="T11">
            <v>30000</v>
          </cell>
          <cell r="U11">
            <v>0</v>
          </cell>
          <cell r="V11">
            <v>30000</v>
          </cell>
          <cell r="W11">
            <v>0</v>
          </cell>
        </row>
        <row r="12">
          <cell r="F12">
            <v>150000</v>
          </cell>
        </row>
      </sheetData>
      <sheetData sheetId="14">
        <row r="11">
          <cell r="L11">
            <v>0</v>
          </cell>
          <cell r="M11">
            <v>6952.0320000000002</v>
          </cell>
          <cell r="N11">
            <v>0</v>
          </cell>
          <cell r="O11">
            <v>6952.0320000000002</v>
          </cell>
          <cell r="P11">
            <v>0</v>
          </cell>
          <cell r="Q11">
            <v>0</v>
          </cell>
          <cell r="R11">
            <v>6952.0320000000002</v>
          </cell>
          <cell r="S11">
            <v>0</v>
          </cell>
          <cell r="T11">
            <v>6952.0320000000002</v>
          </cell>
          <cell r="U11">
            <v>0</v>
          </cell>
          <cell r="V11">
            <v>6952.0320000000002</v>
          </cell>
          <cell r="W11">
            <v>0</v>
          </cell>
        </row>
        <row r="12">
          <cell r="F12">
            <v>34760.160000000003</v>
          </cell>
        </row>
      </sheetData>
      <sheetData sheetId="15"/>
      <sheetData sheetId="16"/>
      <sheetData sheetId="17"/>
      <sheetData sheetId="18">
        <row r="11">
          <cell r="L11">
            <v>0</v>
          </cell>
          <cell r="M11">
            <v>16000</v>
          </cell>
          <cell r="N11">
            <v>0</v>
          </cell>
          <cell r="O11">
            <v>16000</v>
          </cell>
          <cell r="P11">
            <v>0</v>
          </cell>
          <cell r="Q11">
            <v>0</v>
          </cell>
          <cell r="R11">
            <v>16000</v>
          </cell>
          <cell r="S11">
            <v>0</v>
          </cell>
          <cell r="T11">
            <v>16000</v>
          </cell>
          <cell r="U11">
            <v>0</v>
          </cell>
          <cell r="V11">
            <v>16000</v>
          </cell>
          <cell r="W11">
            <v>0</v>
          </cell>
        </row>
        <row r="12">
          <cell r="F12">
            <v>80000</v>
          </cell>
        </row>
      </sheetData>
      <sheetData sheetId="19">
        <row r="11">
          <cell r="L11">
            <v>0</v>
          </cell>
          <cell r="M11">
            <v>0</v>
          </cell>
          <cell r="N11">
            <v>7640.53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7640.53</v>
          </cell>
        </row>
      </sheetData>
      <sheetData sheetId="20">
        <row r="11">
          <cell r="L11">
            <v>0</v>
          </cell>
          <cell r="M11">
            <v>0</v>
          </cell>
          <cell r="N11">
            <v>21500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21500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43000</v>
          </cell>
        </row>
      </sheetData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511"/>
      <sheetName val="21611"/>
      <sheetName val="22111"/>
      <sheetName val="22311"/>
      <sheetName val="24611"/>
      <sheetName val="25311"/>
      <sheetName val="27111"/>
      <sheetName val="25411"/>
      <sheetName val="26111"/>
      <sheetName val="27411"/>
      <sheetName val="29411"/>
      <sheetName val="32211"/>
      <sheetName val="32511"/>
      <sheetName val="32911"/>
      <sheetName val="33611"/>
      <sheetName val="33911"/>
      <sheetName val="35811"/>
      <sheetName val="37511"/>
      <sheetName val="38211"/>
      <sheetName val="38311"/>
      <sheetName val="39211"/>
      <sheetName val="44111 B"/>
      <sheetName val="49211"/>
      <sheetName val="lista"/>
    </sheetNames>
    <sheetDataSet>
      <sheetData sheetId="0"/>
      <sheetData sheetId="1"/>
      <sheetData sheetId="2">
        <row r="2">
          <cell r="C2" t="str">
            <v>CLAVE DE LA UNIDAD RESPONSABLE (UR)</v>
          </cell>
          <cell r="F2">
            <v>310</v>
          </cell>
        </row>
        <row r="3">
          <cell r="C3" t="str">
            <v>NOMBRE DE LA UNIDAD RESPONSABLE</v>
          </cell>
          <cell r="F3" t="str">
            <v>SECRETARÍA DE FOMENTO TURÍSTICO</v>
          </cell>
        </row>
        <row r="4">
          <cell r="C4" t="str">
            <v>CLAVE DE LA UNIDAD EJECUTORA (UE)</v>
          </cell>
          <cell r="F4">
            <v>31001</v>
          </cell>
        </row>
        <row r="5">
          <cell r="C5" t="str">
            <v>NOMBRE DE LA UNIDAD EJECUTORA</v>
          </cell>
          <cell r="F5" t="str">
            <v>SECRETARÍA DE FOMENTO TURÍSTICO</v>
          </cell>
        </row>
        <row r="9">
          <cell r="A9" t="str">
            <v>CLAVE DEL PROGRAMA PRESUPUESTARIO</v>
          </cell>
        </row>
        <row r="11">
          <cell r="L11">
            <v>17030</v>
          </cell>
          <cell r="M11">
            <v>19943</v>
          </cell>
          <cell r="N11">
            <v>30331.8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02</v>
          </cell>
          <cell r="F12">
            <v>67304.800000000003</v>
          </cell>
        </row>
      </sheetData>
      <sheetData sheetId="3"/>
      <sheetData sheetId="4"/>
      <sheetData sheetId="5">
        <row r="11">
          <cell r="L11">
            <v>33704</v>
          </cell>
          <cell r="M11">
            <v>19628.599999999999</v>
          </cell>
          <cell r="N11">
            <v>14284</v>
          </cell>
          <cell r="O11">
            <v>10000</v>
          </cell>
          <cell r="P11">
            <v>10000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87616.6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511"/>
      <sheetName val="21611"/>
      <sheetName val="22111"/>
      <sheetName val="22311"/>
      <sheetName val="24611"/>
      <sheetName val="25311"/>
      <sheetName val="27111"/>
      <sheetName val="25411"/>
      <sheetName val="26111"/>
      <sheetName val="27411"/>
      <sheetName val="29411"/>
      <sheetName val="32211"/>
      <sheetName val="32511"/>
      <sheetName val="32911"/>
      <sheetName val="33611"/>
      <sheetName val="33911"/>
      <sheetName val="35811"/>
      <sheetName val="37511"/>
      <sheetName val="38211"/>
      <sheetName val="38311"/>
      <sheetName val="39211"/>
      <sheetName val="44111 B"/>
      <sheetName val="49211"/>
      <sheetName val="lista"/>
    </sheetNames>
    <sheetDataSet>
      <sheetData sheetId="0"/>
      <sheetData sheetId="1"/>
      <sheetData sheetId="2">
        <row r="2">
          <cell r="F2">
            <v>310</v>
          </cell>
        </row>
        <row r="3">
          <cell r="F3" t="str">
            <v>SECRETARÍA DE FOMENTO TURÍSTICO</v>
          </cell>
        </row>
        <row r="4">
          <cell r="F4">
            <v>31001</v>
          </cell>
        </row>
        <row r="5">
          <cell r="F5" t="str">
            <v>SECRETARÍA DE FOMENTO TURÍSTICO</v>
          </cell>
        </row>
        <row r="12">
          <cell r="A12" t="str">
            <v>02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21711"/>
      <sheetName val="22111"/>
      <sheetName val="22311"/>
      <sheetName val="24411"/>
      <sheetName val="24511"/>
      <sheetName val="24611"/>
      <sheetName val="25411"/>
      <sheetName val="25611"/>
      <sheetName val="26111"/>
      <sheetName val="27111"/>
      <sheetName val="27311"/>
      <sheetName val="27411"/>
      <sheetName val="29111"/>
      <sheetName val="29211"/>
      <sheetName val="29311"/>
      <sheetName val="29411"/>
      <sheetName val="29611"/>
      <sheetName val="31811"/>
      <sheetName val="32511"/>
      <sheetName val="32911"/>
      <sheetName val="33111"/>
      <sheetName val="33311"/>
      <sheetName val="33411"/>
      <sheetName val="34711"/>
      <sheetName val="35211"/>
      <sheetName val="35511"/>
      <sheetName val="35911"/>
      <sheetName val="36111"/>
      <sheetName val="38211"/>
      <sheetName val="38511"/>
      <sheetName val="39211"/>
      <sheetName val="51112"/>
      <sheetName val="51912"/>
      <sheetName val="Hoja1"/>
      <sheetName val="Hoja2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101</v>
          </cell>
        </row>
        <row r="3">
          <cell r="C3" t="str">
            <v>NOMBRE DE LA UNIDAD RESPONSABLE</v>
          </cell>
        </row>
        <row r="4">
          <cell r="C4" t="str">
            <v>CLAVE DE LA UNIDAD EJECUTORA (UE)</v>
          </cell>
        </row>
        <row r="5">
          <cell r="C5" t="str">
            <v>NOMBRE DE LA UNIDAD EJECUTORA</v>
          </cell>
        </row>
        <row r="9">
          <cell r="A9" t="str">
            <v>CLAVE DEL PROGRAMA PRESUPUESTARIO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21711"/>
      <sheetName val="22111"/>
      <sheetName val="27411"/>
      <sheetName val="31311"/>
      <sheetName val="32911"/>
      <sheetName val="33611"/>
      <sheetName val="33911"/>
      <sheetName val="38211"/>
      <sheetName val="44111 B"/>
      <sheetName val="51512"/>
      <sheetName val="lista"/>
    </sheetNames>
    <sheetDataSet>
      <sheetData sheetId="0" refreshError="1"/>
      <sheetData sheetId="1" refreshError="1"/>
      <sheetData sheetId="2">
        <row r="2">
          <cell r="C2" t="str">
            <v>CLAVE DE LA UNIDAD RESPONSABLE (UR)</v>
          </cell>
          <cell r="F2">
            <v>311</v>
          </cell>
        </row>
        <row r="3">
          <cell r="C3" t="str">
            <v>NOMBRE DE LA UNIDAD RESPONSABLE</v>
          </cell>
          <cell r="F3" t="str">
            <v>SECRETARÍA DE ARTE Y CULTURA</v>
          </cell>
        </row>
        <row r="4">
          <cell r="C4" t="str">
            <v>CLAVE DE LA UNIDAD EJECUTORA (UE)</v>
          </cell>
          <cell r="F4">
            <v>31101</v>
          </cell>
        </row>
        <row r="5">
          <cell r="C5" t="str">
            <v>NOMBRE DE LA UNIDAD EJECUTORA</v>
          </cell>
          <cell r="F5" t="str">
            <v>SECRETARÍA DE ARTE Y CULTURA</v>
          </cell>
        </row>
        <row r="9">
          <cell r="A9" t="str">
            <v>CLAVE DEL PROGRAMA PRESUPUESTARIO</v>
          </cell>
        </row>
        <row r="11">
          <cell r="L11">
            <v>11256</v>
          </cell>
          <cell r="M11">
            <v>23100</v>
          </cell>
          <cell r="N11">
            <v>4096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13</v>
          </cell>
          <cell r="F12">
            <v>38452</v>
          </cell>
        </row>
      </sheetData>
      <sheetData sheetId="3" refreshError="1"/>
      <sheetData sheetId="4">
        <row r="11">
          <cell r="L11">
            <v>9488</v>
          </cell>
          <cell r="M11">
            <v>10804</v>
          </cell>
          <cell r="N11">
            <v>7596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27888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611"/>
      <sheetName val="22111"/>
      <sheetName val="31111"/>
      <sheetName val="31411"/>
      <sheetName val="32211"/>
      <sheetName val="394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404</v>
          </cell>
        </row>
        <row r="3">
          <cell r="C3" t="str">
            <v>NOMBRE DE LA UNIDAD RESPONSABLE</v>
          </cell>
          <cell r="F3" t="str">
            <v>CONSEJERÍA JURÍDICA</v>
          </cell>
        </row>
        <row r="4">
          <cell r="C4" t="str">
            <v>CLAVE DE LA UNIDAD EJECUTORA (UE)</v>
          </cell>
          <cell r="F4">
            <v>40401</v>
          </cell>
        </row>
        <row r="5">
          <cell r="C5" t="str">
            <v>NOMBRE DE LA UNIDAD EJECUTORA</v>
          </cell>
          <cell r="F5" t="str">
            <v>CONSEJERÍA JURÍDICA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14293</v>
          </cell>
          <cell r="N11">
            <v>0</v>
          </cell>
          <cell r="O11">
            <v>0</v>
          </cell>
          <cell r="P11">
            <v>22752.05</v>
          </cell>
          <cell r="Q11">
            <v>0</v>
          </cell>
          <cell r="R11">
            <v>22577.45</v>
          </cell>
          <cell r="S11">
            <v>0</v>
          </cell>
          <cell r="T11">
            <v>15089.53</v>
          </cell>
          <cell r="U11">
            <v>0</v>
          </cell>
          <cell r="V11">
            <v>0</v>
          </cell>
        </row>
        <row r="12">
          <cell r="A12" t="str">
            <v>05</v>
          </cell>
          <cell r="F12">
            <v>75000</v>
          </cell>
        </row>
      </sheetData>
      <sheetData sheetId="3" refreshError="1">
        <row r="11">
          <cell r="L11">
            <v>0</v>
          </cell>
          <cell r="M11">
            <v>2019.75</v>
          </cell>
          <cell r="N11">
            <v>0</v>
          </cell>
          <cell r="O11">
            <v>0</v>
          </cell>
          <cell r="P11">
            <v>1444.25</v>
          </cell>
          <cell r="Q11">
            <v>0</v>
          </cell>
          <cell r="R11">
            <v>2019.75</v>
          </cell>
          <cell r="S11">
            <v>0</v>
          </cell>
          <cell r="T11">
            <v>1444.25</v>
          </cell>
          <cell r="U11">
            <v>0</v>
          </cell>
          <cell r="V11">
            <v>2019.75</v>
          </cell>
        </row>
        <row r="12">
          <cell r="F12">
            <v>44000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24611"/>
      <sheetName val="24711"/>
      <sheetName val="24911"/>
      <sheetName val="29111"/>
      <sheetName val="29411"/>
      <sheetName val="29911"/>
      <sheetName val="33411"/>
      <sheetName val="51512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405</v>
          </cell>
        </row>
        <row r="3">
          <cell r="C3" t="str">
            <v>NOMBRE DE LA UNIDAD RESPONSABLE</v>
          </cell>
          <cell r="F3" t="str">
            <v>DIRECCIÓN  DE SISTEMAS DE INFORMACIÓN</v>
          </cell>
        </row>
        <row r="4">
          <cell r="C4" t="str">
            <v>CLAVE DE LA UNIDAD EJECUTORA (UE)</v>
          </cell>
          <cell r="F4">
            <v>40501</v>
          </cell>
        </row>
        <row r="5">
          <cell r="C5" t="str">
            <v>NOMBRE DE LA UNIDAD EJECUTORA</v>
          </cell>
          <cell r="F5" t="str">
            <v>DIRECCIÓN  DE SISTEMAS DE INFORMACIÓN</v>
          </cell>
        </row>
        <row r="9">
          <cell r="A9" t="str">
            <v>CLAVE DEL PROGRAMA PRESUPUESTARIO</v>
          </cell>
        </row>
        <row r="12">
          <cell r="A12">
            <v>112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211"/>
      <sheetName val="21311"/>
      <sheetName val="21411"/>
      <sheetName val="21511"/>
      <sheetName val="21611"/>
      <sheetName val="21711"/>
      <sheetName val="22111"/>
      <sheetName val="25411"/>
      <sheetName val="26111"/>
      <sheetName val="27211"/>
      <sheetName val="29411"/>
      <sheetName val="29611"/>
      <sheetName val="31811"/>
      <sheetName val="33611"/>
      <sheetName val="37111"/>
      <sheetName val="37211"/>
      <sheetName val="37511"/>
      <sheetName val="lista"/>
    </sheetNames>
    <sheetDataSet>
      <sheetData sheetId="0"/>
      <sheetData sheetId="1"/>
      <sheetData sheetId="2">
        <row r="2">
          <cell r="C2" t="str">
            <v>CLAVE DE LA UNIDAD RESPONSABLE (UR)</v>
          </cell>
          <cell r="G2">
            <v>601</v>
          </cell>
        </row>
        <row r="3">
          <cell r="C3" t="str">
            <v>NOMBRE DE LA UNIDAD RESPONSABLE</v>
          </cell>
          <cell r="G3" t="str">
            <v>ÓRGANO INTERNO DE CONTROL</v>
          </cell>
        </row>
        <row r="4">
          <cell r="C4" t="str">
            <v>CLAVE DE LA UNIDAD EJECUTORA (UE)</v>
          </cell>
          <cell r="G4">
            <v>60101</v>
          </cell>
        </row>
        <row r="5">
          <cell r="C5" t="str">
            <v>NOMBRE DE LA UNIDAD EJECUTORA</v>
          </cell>
          <cell r="G5" t="str">
            <v>ÓRGANO INTERNO DE CONTROL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0</v>
          </cell>
          <cell r="N11">
            <v>37826.839999999997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07</v>
          </cell>
          <cell r="F12">
            <v>37870.800000000003</v>
          </cell>
        </row>
      </sheetData>
      <sheetData sheetId="3">
        <row r="11">
          <cell r="L11">
            <v>0</v>
          </cell>
          <cell r="M11">
            <v>0</v>
          </cell>
          <cell r="N11">
            <v>2973.3100000000004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3000</v>
          </cell>
        </row>
      </sheetData>
      <sheetData sheetId="4">
        <row r="11"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3600</v>
          </cell>
        </row>
      </sheetData>
      <sheetData sheetId="5">
        <row r="11"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17836.239999999998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18000</v>
          </cell>
        </row>
      </sheetData>
      <sheetData sheetId="6">
        <row r="11"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2700</v>
          </cell>
        </row>
      </sheetData>
      <sheetData sheetId="7">
        <row r="11">
          <cell r="L11">
            <v>0</v>
          </cell>
          <cell r="M11">
            <v>0</v>
          </cell>
          <cell r="N11">
            <v>18290.240000000002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18300</v>
          </cell>
        </row>
      </sheetData>
      <sheetData sheetId="8">
        <row r="11"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3600</v>
          </cell>
        </row>
      </sheetData>
      <sheetData sheetId="9">
        <row r="11"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595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600</v>
          </cell>
        </row>
      </sheetData>
      <sheetData sheetId="10">
        <row r="11"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3132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3500</v>
          </cell>
        </row>
      </sheetData>
      <sheetData sheetId="11">
        <row r="11">
          <cell r="L11">
            <v>5666.66</v>
          </cell>
          <cell r="M11">
            <v>5666.66</v>
          </cell>
          <cell r="N11">
            <v>5666.66</v>
          </cell>
          <cell r="O11">
            <v>5666.66</v>
          </cell>
        </row>
        <row r="12">
          <cell r="F12">
            <v>68000</v>
          </cell>
        </row>
      </sheetData>
      <sheetData sheetId="12">
        <row r="11">
          <cell r="L11">
            <v>0</v>
          </cell>
          <cell r="M11">
            <v>0</v>
          </cell>
          <cell r="N11">
            <v>2060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2100</v>
          </cell>
        </row>
      </sheetData>
      <sheetData sheetId="13">
        <row r="11">
          <cell r="L11">
            <v>0</v>
          </cell>
          <cell r="M11">
            <v>0</v>
          </cell>
          <cell r="N11">
            <v>796</v>
          </cell>
          <cell r="O11">
            <v>0</v>
          </cell>
          <cell r="P11">
            <v>0</v>
          </cell>
          <cell r="Q11">
            <v>1620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2500</v>
          </cell>
        </row>
      </sheetData>
      <sheetData sheetId="14">
        <row r="11"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21600</v>
          </cell>
        </row>
      </sheetData>
      <sheetData sheetId="15">
        <row r="11">
          <cell r="L11">
            <v>3300</v>
          </cell>
          <cell r="M11">
            <v>3000</v>
          </cell>
          <cell r="N11">
            <v>3300</v>
          </cell>
          <cell r="O11">
            <v>3329.52</v>
          </cell>
          <cell r="P11">
            <v>3300</v>
          </cell>
          <cell r="Q11">
            <v>3300</v>
          </cell>
          <cell r="R11">
            <v>3000</v>
          </cell>
          <cell r="S11">
            <v>3000</v>
          </cell>
          <cell r="T11">
            <v>5300</v>
          </cell>
          <cell r="U11">
            <v>3000</v>
          </cell>
          <cell r="V11">
            <v>0</v>
          </cell>
        </row>
        <row r="12">
          <cell r="F12">
            <v>35000</v>
          </cell>
        </row>
      </sheetData>
      <sheetData sheetId="16">
        <row r="11">
          <cell r="L11">
            <v>0</v>
          </cell>
          <cell r="M11">
            <v>0</v>
          </cell>
          <cell r="N11">
            <v>11999.9</v>
          </cell>
          <cell r="O11">
            <v>0</v>
          </cell>
          <cell r="P11">
            <v>0</v>
          </cell>
          <cell r="Q11">
            <v>11999.9</v>
          </cell>
          <cell r="R11">
            <v>0</v>
          </cell>
          <cell r="S11">
            <v>0</v>
          </cell>
          <cell r="T11">
            <v>11999.9</v>
          </cell>
          <cell r="U11">
            <v>0</v>
          </cell>
          <cell r="V11">
            <v>0</v>
          </cell>
        </row>
        <row r="12">
          <cell r="F12">
            <v>48000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6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701</v>
          </cell>
        </row>
        <row r="3">
          <cell r="C3" t="str">
            <v>NOMBRE DE LA UNIDAD RESPONSABLE</v>
          </cell>
          <cell r="F3" t="str">
            <v>ALCALDIA MUNICIPAL</v>
          </cell>
        </row>
        <row r="4">
          <cell r="C4" t="str">
            <v>CLAVE DE LA UNIDAD EJECUTORA (UE)</v>
          </cell>
          <cell r="F4">
            <v>70101</v>
          </cell>
        </row>
        <row r="5">
          <cell r="C5" t="str">
            <v>NOMBRE DE LA UNIDAD EJECUTORA</v>
          </cell>
          <cell r="F5" t="str">
            <v>ALCALDÍA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15611.22</v>
          </cell>
          <cell r="N11">
            <v>0</v>
          </cell>
          <cell r="O11">
            <v>9205.4</v>
          </cell>
          <cell r="P11">
            <v>0</v>
          </cell>
          <cell r="Q11">
            <v>8566.18</v>
          </cell>
          <cell r="R11">
            <v>5513.8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</row>
        <row r="12">
          <cell r="A12" t="str">
            <v>07</v>
          </cell>
          <cell r="F12">
            <v>50606.09</v>
          </cell>
        </row>
      </sheetData>
      <sheetData sheetId="3" refreshError="1">
        <row r="11">
          <cell r="L11">
            <v>0</v>
          </cell>
          <cell r="P11">
            <v>0</v>
          </cell>
          <cell r="R11">
            <v>6486.2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</row>
        <row r="12">
          <cell r="F12">
            <v>13475.29</v>
          </cell>
        </row>
      </sheetData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211"/>
      <sheetName val="21311"/>
      <sheetName val="21411"/>
      <sheetName val="21511"/>
      <sheetName val="21611"/>
      <sheetName val="21711"/>
      <sheetName val="22111"/>
      <sheetName val="25411"/>
      <sheetName val="26111"/>
      <sheetName val="27211"/>
      <sheetName val="29411"/>
      <sheetName val="29611"/>
      <sheetName val="31811"/>
      <sheetName val="33611"/>
      <sheetName val="37111"/>
      <sheetName val="37211"/>
      <sheetName val="375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</row>
        <row r="3">
          <cell r="C3" t="str">
            <v>NOMBRE DE LA UNIDAD RESPONSABLE</v>
          </cell>
        </row>
        <row r="4">
          <cell r="C4" t="str">
            <v>CLAVE DE LA UNIDAD EJECUTORA (UE)</v>
          </cell>
          <cell r="G4">
            <v>60101</v>
          </cell>
        </row>
        <row r="5">
          <cell r="C5" t="str">
            <v>NOMBRE DE LA UNIDAD EJECUTORA</v>
          </cell>
        </row>
        <row r="9">
          <cell r="A9" t="str">
            <v>CLAVE DEL PROGRAMA PRESUPUESTARIO</v>
          </cell>
        </row>
        <row r="12">
          <cell r="A12" t="str">
            <v>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 GENERAL"/>
      <sheetName val="--"/>
      <sheetName val="lista"/>
    </sheetNames>
    <sheetDataSet>
      <sheetData sheetId="0"/>
      <sheetData sheetId="1"/>
      <sheetData sheetId="2">
        <row r="2">
          <cell r="C2" t="str">
            <v>CLAVE DE LA UNIDAD RESPONSABLE (UR)</v>
          </cell>
          <cell r="F2">
            <v>307</v>
          </cell>
        </row>
        <row r="3">
          <cell r="C3" t="str">
            <v>NOMBRE DE LA UNIDAD RESPONSABLE</v>
          </cell>
          <cell r="F3" t="str">
            <v>SECRETARÍA DE SERVICIOS MUNICIPALES</v>
          </cell>
        </row>
        <row r="4">
          <cell r="C4" t="str">
            <v>CLAVE DE LA UNIDAD EJECUTORA (UE)</v>
          </cell>
          <cell r="F4">
            <v>30701</v>
          </cell>
        </row>
        <row r="5">
          <cell r="C5" t="str">
            <v>NOMBRE DE LA UNIDAD EJECUTORA</v>
          </cell>
          <cell r="F5" t="str">
            <v>SECRETARÍA DE SERVICIOS MUNICIPALES</v>
          </cell>
        </row>
        <row r="9">
          <cell r="A9" t="str">
            <v>CLAVE DEL PROGRAMA PRESUPUESTARIO</v>
          </cell>
        </row>
      </sheetData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 2023"/>
      <sheetName val="21111"/>
      <sheetName val="21511"/>
      <sheetName val="21611"/>
      <sheetName val="25911"/>
      <sheetName val="27111"/>
      <sheetName val="26111"/>
      <sheetName val="29411"/>
      <sheetName val="32211"/>
      <sheetName val="33611"/>
      <sheetName val="lista"/>
    </sheetNames>
    <sheetDataSet>
      <sheetData sheetId="0">
        <row r="15">
          <cell r="I15">
            <v>271479.65000000002</v>
          </cell>
        </row>
      </sheetData>
      <sheetData sheetId="1">
        <row r="2">
          <cell r="C2" t="str">
            <v>CLAVE DE LA UNIDAD RESPONSABLE (UR)</v>
          </cell>
          <cell r="F2">
            <v>304</v>
          </cell>
        </row>
        <row r="3">
          <cell r="C3" t="str">
            <v>NOMBRE DE LA UNIDAD RESPONSABLE</v>
          </cell>
          <cell r="F3" t="str">
            <v>SECRETARÍA DE GOBIERNO MUNICIPAL</v>
          </cell>
        </row>
        <row r="4">
          <cell r="C4" t="str">
            <v>CLAVE DE LA UNIDAD EJECUTORA (UE)</v>
          </cell>
          <cell r="F4">
            <v>30401</v>
          </cell>
        </row>
        <row r="5">
          <cell r="C5" t="str">
            <v>NOMBRE DE LA UNIDAD EJECUTORA</v>
          </cell>
          <cell r="F5" t="str">
            <v>SECRETARÍA DE GOBIERNO MUNICIPAL</v>
          </cell>
        </row>
        <row r="21">
          <cell r="A21" t="str">
            <v>CLAVE DEL PROGRAMA PRESUPUESTARIO</v>
          </cell>
        </row>
      </sheetData>
      <sheetData sheetId="2">
        <row r="11">
          <cell r="M11">
            <v>1551</v>
          </cell>
        </row>
      </sheetData>
      <sheetData sheetId="3">
        <row r="11">
          <cell r="N11">
            <v>0</v>
          </cell>
        </row>
      </sheetData>
      <sheetData sheetId="4"/>
      <sheetData sheetId="5">
        <row r="11">
          <cell r="L11">
            <v>0</v>
          </cell>
        </row>
      </sheetData>
      <sheetData sheetId="6"/>
      <sheetData sheetId="7">
        <row r="11">
          <cell r="M11">
            <v>5596</v>
          </cell>
        </row>
      </sheetData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 GRAL"/>
      <sheetName val="PAAAS 30201 "/>
      <sheetName val="21111-30201"/>
      <sheetName val="21411-30201"/>
      <sheetName val="21611-30201"/>
      <sheetName val="22111-30201"/>
      <sheetName val="32211-30201"/>
      <sheetName val="34111-30201"/>
      <sheetName val="34211-30201"/>
      <sheetName val="45114-30201"/>
      <sheetName val="51512-30201"/>
      <sheetName val="59112-30201"/>
      <sheetName val="PAAAS 30202"/>
      <sheetName val="21111-30202"/>
      <sheetName val="21411-30202"/>
      <sheetName val="21611-30202"/>
      <sheetName val="21511-30202"/>
      <sheetName val="27111-30202"/>
      <sheetName val="32911-30202"/>
      <sheetName val="33611-30202"/>
      <sheetName val="51512-30202"/>
      <sheetName val="PAAAS 30203"/>
      <sheetName val="21111-30203"/>
      <sheetName val="21411-30203"/>
      <sheetName val="21611-30203"/>
      <sheetName val="33611-30203"/>
      <sheetName val="35111-30203"/>
      <sheetName val="51512-30203"/>
      <sheetName val="PAAAS 30204"/>
      <sheetName val="21111-30204"/>
      <sheetName val="21411-30204"/>
      <sheetName val="21611-30204"/>
      <sheetName val="22111-30204"/>
      <sheetName val="33611-30204"/>
      <sheetName val="34111-30204"/>
      <sheetName val="34211-30204"/>
      <sheetName val="35111-30204"/>
      <sheetName val="lista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CLAVE DE LA UNIDAD RESPONSABLE (UR)</v>
          </cell>
          <cell r="F2">
            <v>302</v>
          </cell>
        </row>
        <row r="3">
          <cell r="C3" t="str">
            <v>NOMBRE DE LA UNIDAD RESPONSABLE</v>
          </cell>
          <cell r="F3" t="str">
            <v>TESORERÍA MUNICIPAL</v>
          </cell>
        </row>
        <row r="4">
          <cell r="C4" t="str">
            <v>CLAVE DE LA UNIDAD EJECUTORA (UE)</v>
          </cell>
          <cell r="F4">
            <v>30201</v>
          </cell>
        </row>
        <row r="5">
          <cell r="C5" t="str">
            <v>NOMBRE DE LA UNIDAD EJECUTORA</v>
          </cell>
          <cell r="F5" t="str">
            <v>TESORERÍA MUNICIPAL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 GRAL"/>
      <sheetName val="PAAAS 2023 30201"/>
      <sheetName val="21111-30201"/>
      <sheetName val="21411-30201"/>
      <sheetName val="21611-30201"/>
      <sheetName val="22111-30201"/>
      <sheetName val="34111-30201"/>
      <sheetName val="34211-30201"/>
      <sheetName val="45114-30201"/>
      <sheetName val="51512-30201"/>
      <sheetName val="59112-30201"/>
      <sheetName val="PAAAS 30202"/>
      <sheetName val="21111-30202"/>
      <sheetName val="21411-30202"/>
      <sheetName val="21611-30202"/>
      <sheetName val="22111-30202"/>
      <sheetName val="27111-30202"/>
      <sheetName val="32911-30202"/>
      <sheetName val="33611-30202"/>
      <sheetName val="34311-30202"/>
      <sheetName val="35111-30202"/>
      <sheetName val="39411-30202"/>
      <sheetName val="44111-30202"/>
      <sheetName val="51512-30202"/>
      <sheetName val="52112-30202"/>
      <sheetName val="21511-30202"/>
      <sheetName val="PAAAS 30203"/>
      <sheetName val="21111-30203"/>
      <sheetName val="21411-30203"/>
      <sheetName val="21611-30203"/>
      <sheetName val="22111-30203"/>
      <sheetName val="33611-30203"/>
      <sheetName val="34311-30203"/>
      <sheetName val="35111-30203"/>
      <sheetName val="51512-30203"/>
      <sheetName val="PAAAS 30204"/>
      <sheetName val="21111-30204"/>
      <sheetName val="21411-30204"/>
      <sheetName val="21611-30204"/>
      <sheetName val="22111-30204"/>
      <sheetName val="33611-30204"/>
      <sheetName val="34111-30204"/>
      <sheetName val="34211-30204"/>
      <sheetName val="35111-30204"/>
      <sheetName val="lista"/>
    </sheetNames>
    <sheetDataSet>
      <sheetData sheetId="0"/>
      <sheetData sheetId="1"/>
      <sheetData sheetId="2">
        <row r="8">
          <cell r="A8" t="str">
            <v>CLAVE DEL PROGRAMA PRESUPUESTARIO</v>
          </cell>
        </row>
        <row r="9">
          <cell r="A9"/>
        </row>
        <row r="10">
          <cell r="A10"/>
        </row>
        <row r="11">
          <cell r="A11"/>
        </row>
        <row r="12">
          <cell r="A12"/>
        </row>
        <row r="13">
          <cell r="A13"/>
        </row>
        <row r="14">
          <cell r="A14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336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102</v>
          </cell>
        </row>
        <row r="3">
          <cell r="C3" t="str">
            <v>NOMBRE DE LA UNIDAD RESPONSABLE</v>
          </cell>
          <cell r="F3" t="str">
            <v>SINDICATURAS</v>
          </cell>
        </row>
        <row r="4">
          <cell r="C4" t="str">
            <v>CLAVE DE LA UNIDAD EJECUTORA (UE)</v>
          </cell>
          <cell r="F4">
            <v>10201</v>
          </cell>
        </row>
        <row r="5">
          <cell r="C5" t="str">
            <v>NOMBRE DE LA UNIDAD EJECUTORA</v>
          </cell>
          <cell r="F5" t="str">
            <v>SINDICATURA PRIMERA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8045.619999999999</v>
          </cell>
          <cell r="N11">
            <v>0</v>
          </cell>
          <cell r="O11">
            <v>0</v>
          </cell>
          <cell r="Q11">
            <v>0</v>
          </cell>
          <cell r="R11">
            <v>8045.619999999999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08</v>
          </cell>
          <cell r="F12">
            <v>27000</v>
          </cell>
        </row>
      </sheetData>
      <sheetData sheetId="3" refreshError="1">
        <row r="11">
          <cell r="L11">
            <v>0</v>
          </cell>
          <cell r="M11">
            <v>350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2000</v>
          </cell>
        </row>
      </sheetData>
      <sheetData sheetId="4" refreshError="1">
        <row r="11">
          <cell r="L11">
            <v>0</v>
          </cell>
          <cell r="M11">
            <v>728.66000000000008</v>
          </cell>
          <cell r="N11">
            <v>0</v>
          </cell>
          <cell r="O11">
            <v>0</v>
          </cell>
          <cell r="Q11">
            <v>0</v>
          </cell>
          <cell r="R11">
            <v>728.66000000000008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3000</v>
          </cell>
        </row>
      </sheetData>
      <sheetData sheetId="5" refreshError="1">
        <row r="11">
          <cell r="L11">
            <v>500</v>
          </cell>
        </row>
        <row r="12">
          <cell r="F12">
            <v>8000</v>
          </cell>
        </row>
      </sheetData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21511"/>
      <sheetName val="27111"/>
      <sheetName val="31111"/>
      <sheetName val="31411"/>
      <sheetName val="32211"/>
      <sheetName val="32911 "/>
      <sheetName val="33611"/>
      <sheetName val="34311"/>
      <sheetName val="39411"/>
      <sheetName val="44111"/>
      <sheetName val="51512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302</v>
          </cell>
        </row>
        <row r="3">
          <cell r="F3" t="str">
            <v>TESORERÍA MUNICIPAL</v>
          </cell>
        </row>
        <row r="4">
          <cell r="F4">
            <v>30202</v>
          </cell>
        </row>
        <row r="5">
          <cell r="F5" t="str">
            <v xml:space="preserve">DIRECCIÓN DE INGRESOS </v>
          </cell>
        </row>
        <row r="12">
          <cell r="A12" t="str">
            <v>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21111"/>
      <sheetName val="21411"/>
      <sheetName val="21611"/>
      <sheetName val="33411"/>
      <sheetName val="33611"/>
      <sheetName val="lista"/>
    </sheetNames>
    <sheetDataSet>
      <sheetData sheetId="0"/>
      <sheetData sheetId="1">
        <row r="11">
          <cell r="L11">
            <v>0</v>
          </cell>
        </row>
        <row r="12">
          <cell r="F12">
            <v>47000</v>
          </cell>
        </row>
      </sheetData>
      <sheetData sheetId="2">
        <row r="11">
          <cell r="L11">
            <v>0</v>
          </cell>
          <cell r="M11">
            <v>920</v>
          </cell>
          <cell r="N11">
            <v>0</v>
          </cell>
          <cell r="O11">
            <v>0</v>
          </cell>
          <cell r="P11">
            <v>0</v>
          </cell>
        </row>
        <row r="12">
          <cell r="F12">
            <v>13696.87</v>
          </cell>
        </row>
      </sheetData>
      <sheetData sheetId="3">
        <row r="11">
          <cell r="L11">
            <v>0</v>
          </cell>
          <cell r="M11">
            <v>3035</v>
          </cell>
          <cell r="N11">
            <v>0</v>
          </cell>
          <cell r="O11">
            <v>2507</v>
          </cell>
          <cell r="P11">
            <v>0</v>
          </cell>
          <cell r="Q11">
            <v>2364</v>
          </cell>
          <cell r="R11">
            <v>906</v>
          </cell>
          <cell r="S11">
            <v>0</v>
          </cell>
          <cell r="T11">
            <v>480</v>
          </cell>
          <cell r="U11">
            <v>0</v>
          </cell>
          <cell r="V11">
            <v>0</v>
          </cell>
        </row>
        <row r="12">
          <cell r="F12">
            <v>16000</v>
          </cell>
        </row>
      </sheetData>
      <sheetData sheetId="4">
        <row r="10">
          <cell r="L10">
            <v>500</v>
          </cell>
          <cell r="M10">
            <v>2500</v>
          </cell>
          <cell r="N10">
            <v>89122</v>
          </cell>
          <cell r="O10">
            <v>500</v>
          </cell>
          <cell r="P10">
            <v>500</v>
          </cell>
          <cell r="Q10">
            <v>500</v>
          </cell>
          <cell r="R10">
            <v>500</v>
          </cell>
        </row>
        <row r="11">
          <cell r="F11">
            <v>101622.46</v>
          </cell>
        </row>
      </sheetData>
      <sheetData sheetId="5">
        <row r="11">
          <cell r="L11">
            <v>500</v>
          </cell>
          <cell r="M11">
            <v>500</v>
          </cell>
          <cell r="N11">
            <v>500</v>
          </cell>
          <cell r="O11">
            <v>500</v>
          </cell>
          <cell r="P11">
            <v>500</v>
          </cell>
          <cell r="Q11">
            <v>500</v>
          </cell>
          <cell r="R11">
            <v>500</v>
          </cell>
          <cell r="S11">
            <v>500</v>
          </cell>
          <cell r="T11">
            <v>500</v>
          </cell>
          <cell r="U11">
            <v>500</v>
          </cell>
          <cell r="V11">
            <v>500</v>
          </cell>
          <cell r="W11">
            <v>500</v>
          </cell>
        </row>
        <row r="12">
          <cell r="F12">
            <v>6000</v>
          </cell>
        </row>
      </sheetData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21111"/>
      <sheetName val="21411"/>
      <sheetName val="21611"/>
      <sheetName val="33411"/>
      <sheetName val="33611"/>
      <sheetName val="lista"/>
    </sheetNames>
    <sheetDataSet>
      <sheetData sheetId="0">
        <row r="13">
          <cell r="J13">
            <v>0</v>
          </cell>
          <cell r="K13">
            <v>16250</v>
          </cell>
          <cell r="L13">
            <v>0</v>
          </cell>
          <cell r="M13">
            <v>14746</v>
          </cell>
          <cell r="N13">
            <v>0</v>
          </cell>
          <cell r="O13">
            <v>7208</v>
          </cell>
          <cell r="P13">
            <v>5491</v>
          </cell>
          <cell r="R13">
            <v>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30201"/>
      <sheetName val="21111"/>
      <sheetName val="21411"/>
      <sheetName val="21611"/>
      <sheetName val="22111"/>
      <sheetName val="32211"/>
      <sheetName val="34111"/>
      <sheetName val="34211"/>
      <sheetName val="45114"/>
      <sheetName val="51512"/>
      <sheetName val="59112"/>
      <sheetName val="lista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CLAVE DE LA UNIDAD RESPONSABLE (UR)</v>
          </cell>
        </row>
        <row r="9">
          <cell r="A9" t="str">
            <v>CLAVE DEL PROGRAMA PRESUPUESTARIO</v>
          </cell>
        </row>
      </sheetData>
      <sheetData sheetId="4" refreshError="1"/>
      <sheetData sheetId="5">
        <row r="12">
          <cell r="F12">
            <v>36000</v>
          </cell>
        </row>
      </sheetData>
      <sheetData sheetId="6" refreshError="1"/>
      <sheetData sheetId="7">
        <row r="12">
          <cell r="F12">
            <v>236640</v>
          </cell>
        </row>
      </sheetData>
      <sheetData sheetId="8" refreshError="1"/>
      <sheetData sheetId="9" refreshError="1"/>
      <sheetData sheetId="10" refreshError="1"/>
      <sheetData sheetId="11">
        <row r="12">
          <cell r="F12">
            <v>6018.78</v>
          </cell>
        </row>
      </sheetData>
      <sheetData sheetId="12">
        <row r="11">
          <cell r="P11">
            <v>0</v>
          </cell>
        </row>
      </sheetData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30301"/>
      <sheetName val="21611"/>
      <sheetName val="30302"/>
      <sheetName val="30303"/>
      <sheetName val="30304"/>
      <sheetName val="30305"/>
      <sheetName val="30306"/>
      <sheetName val="30301 (24211)"/>
      <sheetName val="30301 (26111)"/>
      <sheetName val="30305 (26111)"/>
      <sheetName val="30306 (26111)"/>
      <sheetName val="30301 (33911)"/>
      <sheetName val="30301 (34711)"/>
      <sheetName val="lista"/>
    </sheetNames>
    <sheetDataSet>
      <sheetData sheetId="0"/>
      <sheetData sheetId="1"/>
      <sheetData sheetId="2">
        <row r="5">
          <cell r="F5" t="str">
            <v>SECRETARÍA DE OBRAS PÚBLICAS Y DESARROLLO URBANO</v>
          </cell>
        </row>
        <row r="12">
          <cell r="A12" t="str">
            <v>07</v>
          </cell>
        </row>
      </sheetData>
      <sheetData sheetId="3"/>
      <sheetData sheetId="4"/>
      <sheetData sheetId="5"/>
      <sheetData sheetId="6"/>
      <sheetData sheetId="7"/>
      <sheetData sheetId="8">
        <row r="12">
          <cell r="L12">
            <v>0</v>
          </cell>
          <cell r="M12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30301"/>
      <sheetName val="21611"/>
      <sheetName val="30302"/>
      <sheetName val="30303"/>
      <sheetName val="30304"/>
      <sheetName val="30305"/>
      <sheetName val="30306"/>
      <sheetName val="30301 (24211)"/>
      <sheetName val="30301 (26111)"/>
      <sheetName val="30305 (26111)"/>
      <sheetName val="30306 (26111)"/>
      <sheetName val="30301 (33911)"/>
      <sheetName val="lista"/>
    </sheetNames>
    <sheetDataSet>
      <sheetData sheetId="0" refreshError="1"/>
      <sheetData sheetId="1" refreshError="1"/>
      <sheetData sheetId="2" refreshError="1">
        <row r="5">
          <cell r="F5" t="str">
            <v>SECRETARÍA DE OBRAS PÚBLICAS Y DESARROLLO URBANO</v>
          </cell>
        </row>
        <row r="12">
          <cell r="A12" t="str">
            <v>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 2023"/>
      <sheetName val=" 21111 RMAYCC"/>
      <sheetName val="21611RMAYCC"/>
      <sheetName val="33611RMAYCC"/>
      <sheetName val="lista"/>
    </sheetNames>
    <sheetDataSet>
      <sheetData sheetId="0" refreshError="1"/>
      <sheetData sheetId="1" refreshError="1">
        <row r="11">
          <cell r="L11" t="str">
            <v xml:space="preserve"> $          -   </v>
          </cell>
          <cell r="M11">
            <v>5418.26</v>
          </cell>
          <cell r="N11">
            <v>1187.55</v>
          </cell>
          <cell r="O11" t="str">
            <v xml:space="preserve"> $            -   </v>
          </cell>
          <cell r="P11">
            <v>1187.55</v>
          </cell>
          <cell r="Q11">
            <v>2503.54</v>
          </cell>
          <cell r="R11" t="str">
            <v xml:space="preserve"> $          -   </v>
          </cell>
          <cell r="S11">
            <v>1187.55</v>
          </cell>
          <cell r="T11" t="str">
            <v xml:space="preserve"> $               -   </v>
          </cell>
          <cell r="U11">
            <v>1187.55</v>
          </cell>
          <cell r="V11" t="str">
            <v xml:space="preserve"> $            -   </v>
          </cell>
        </row>
        <row r="12">
          <cell r="F12">
            <v>21331.759999999998</v>
          </cell>
        </row>
      </sheetData>
      <sheetData sheetId="2" refreshError="1">
        <row r="11">
          <cell r="L11">
            <v>0</v>
          </cell>
          <cell r="M11">
            <v>734.09999999999991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734.09999999999991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1468.24</v>
          </cell>
        </row>
      </sheetData>
      <sheetData sheetId="3" refreshError="1">
        <row r="11">
          <cell r="L11">
            <v>600</v>
          </cell>
          <cell r="M11">
            <v>600</v>
          </cell>
          <cell r="N11">
            <v>600</v>
          </cell>
          <cell r="O11">
            <v>600</v>
          </cell>
          <cell r="P11">
            <v>600</v>
          </cell>
          <cell r="Q11">
            <v>600</v>
          </cell>
          <cell r="R11">
            <v>600</v>
          </cell>
          <cell r="S11">
            <v>600</v>
          </cell>
          <cell r="T11">
            <v>600</v>
          </cell>
          <cell r="U11">
            <v>600</v>
          </cell>
          <cell r="V11">
            <v>600</v>
          </cell>
          <cell r="W11">
            <v>600</v>
          </cell>
        </row>
        <row r="12">
          <cell r="F12">
            <v>7200</v>
          </cell>
        </row>
      </sheetData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611"/>
      <sheetName val="lista"/>
    </sheetNames>
    <sheetDataSet>
      <sheetData sheetId="0" refreshError="1"/>
      <sheetData sheetId="1">
        <row r="16">
          <cell r="J16">
            <v>0</v>
          </cell>
          <cell r="K16">
            <v>4470.16</v>
          </cell>
          <cell r="L16">
            <v>0</v>
          </cell>
          <cell r="M16">
            <v>794.6</v>
          </cell>
          <cell r="O16">
            <v>1442.72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336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</row>
        <row r="3">
          <cell r="C3" t="str">
            <v>NOMBRE DE LA UNIDAD RESPONSABLE</v>
          </cell>
        </row>
        <row r="4">
          <cell r="C4" t="str">
            <v>CLAVE DE LA UNIDAD EJECUTORA (UE)</v>
          </cell>
        </row>
        <row r="5">
          <cell r="C5" t="str">
            <v>NOMBRE DE LA UNIDAD EJECUTORA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0</v>
          </cell>
          <cell r="N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3" refreshError="1">
        <row r="11">
          <cell r="L11">
            <v>0</v>
          </cell>
          <cell r="M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</sheetData>
      <sheetData sheetId="4" refreshError="1">
        <row r="11">
          <cell r="L11">
            <v>0</v>
          </cell>
          <cell r="M11">
            <v>0</v>
          </cell>
          <cell r="N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 "/>
      <sheetName val="21411"/>
      <sheetName val="21511"/>
      <sheetName val="21611"/>
      <sheetName val="21711"/>
      <sheetName val="22111"/>
      <sheetName val="22311"/>
      <sheetName val="24611"/>
      <sheetName val="24911"/>
      <sheetName val="25611"/>
      <sheetName val="25911"/>
      <sheetName val="27411"/>
      <sheetName val="29111"/>
      <sheetName val="29411"/>
      <sheetName val="29911"/>
      <sheetName val="32511"/>
      <sheetName val="32611"/>
      <sheetName val="35511"/>
      <sheetName val="35811"/>
      <sheetName val="359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312</v>
          </cell>
        </row>
        <row r="3">
          <cell r="C3" t="str">
            <v>NOMBRE DE LA UNIDAD RESPONSABLE</v>
          </cell>
          <cell r="F3" t="str">
            <v>SECRETARÍA DE MEDIO AMBIENTE Y CAMBIO CLIMÁTICO</v>
          </cell>
        </row>
        <row r="4">
          <cell r="C4" t="str">
            <v>CLAVE DE LA UNIDAD EJECUTORA (UE)</v>
          </cell>
          <cell r="F4">
            <v>31201</v>
          </cell>
        </row>
        <row r="5">
          <cell r="C5" t="str">
            <v>NOMBRE DE LA UNIDAD EJECUTORA</v>
          </cell>
          <cell r="F5" t="str">
            <v>SECRETARÍA DE MEDIO AMBIENTE Y CAMBIO CLIMÁTICO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41730.756399999998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26710.16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68440.92</v>
          </cell>
        </row>
      </sheetData>
      <sheetData sheetId="3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0</v>
          </cell>
          <cell r="N11">
            <v>7219.84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7219.84</v>
          </cell>
        </row>
      </sheetData>
      <sheetData sheetId="4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750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750</v>
          </cell>
        </row>
      </sheetData>
      <sheetData sheetId="5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12">
          <cell r="F12">
            <v>232</v>
          </cell>
          <cell r="L12">
            <v>0</v>
          </cell>
          <cell r="M12">
            <v>232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</sheetData>
      <sheetData sheetId="6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2302.6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2302.6</v>
          </cell>
        </row>
      </sheetData>
      <sheetData sheetId="7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1740</v>
          </cell>
          <cell r="M11">
            <v>1971.9999999999998</v>
          </cell>
          <cell r="N11">
            <v>0</v>
          </cell>
          <cell r="O11">
            <v>0</v>
          </cell>
          <cell r="P11">
            <v>3480.0000000000005</v>
          </cell>
          <cell r="Q11">
            <v>0</v>
          </cell>
          <cell r="R11">
            <v>0</v>
          </cell>
          <cell r="S11">
            <v>0</v>
          </cell>
          <cell r="T11">
            <v>2900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10092</v>
          </cell>
        </row>
      </sheetData>
      <sheetData sheetId="8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3282.8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3282.8</v>
          </cell>
        </row>
      </sheetData>
      <sheetData sheetId="9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0</v>
          </cell>
          <cell r="N11">
            <v>2839.6800000000003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2839.68</v>
          </cell>
        </row>
      </sheetData>
      <sheetData sheetId="10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4250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4250</v>
          </cell>
        </row>
      </sheetData>
      <sheetData sheetId="11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93472.8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93472.8</v>
          </cell>
        </row>
      </sheetData>
      <sheetData sheetId="12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1392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1392</v>
          </cell>
        </row>
      </sheetData>
      <sheetData sheetId="13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2900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2900</v>
          </cell>
        </row>
      </sheetData>
      <sheetData sheetId="14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13920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13920</v>
          </cell>
        </row>
      </sheetData>
      <sheetData sheetId="15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900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900</v>
          </cell>
        </row>
      </sheetData>
      <sheetData sheetId="16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0</v>
          </cell>
          <cell r="N11">
            <v>1450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1450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2900</v>
          </cell>
        </row>
      </sheetData>
      <sheetData sheetId="17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2">
          <cell r="F12">
            <v>13000</v>
          </cell>
          <cell r="L12">
            <v>13000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</sheetData>
      <sheetData sheetId="18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21924</v>
          </cell>
          <cell r="M11">
            <v>21924</v>
          </cell>
          <cell r="N11">
            <v>21924</v>
          </cell>
          <cell r="O11">
            <v>21924</v>
          </cell>
          <cell r="P11">
            <v>21924</v>
          </cell>
          <cell r="Q11">
            <v>21924</v>
          </cell>
          <cell r="R11">
            <v>21924</v>
          </cell>
          <cell r="S11">
            <v>21924</v>
          </cell>
          <cell r="T11">
            <v>21924</v>
          </cell>
          <cell r="U11">
            <v>21924</v>
          </cell>
          <cell r="V11">
            <v>0</v>
          </cell>
          <cell r="W11">
            <v>0</v>
          </cell>
        </row>
        <row r="12">
          <cell r="F12">
            <v>219240</v>
          </cell>
        </row>
      </sheetData>
      <sheetData sheetId="19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881.6</v>
          </cell>
          <cell r="M11">
            <v>881.6</v>
          </cell>
          <cell r="N11">
            <v>881.6</v>
          </cell>
          <cell r="O11">
            <v>881.6</v>
          </cell>
          <cell r="P11">
            <v>7381.6</v>
          </cell>
          <cell r="Q11">
            <v>881.6</v>
          </cell>
          <cell r="R11">
            <v>881.6</v>
          </cell>
          <cell r="S11">
            <v>881.6</v>
          </cell>
          <cell r="T11">
            <v>881.6</v>
          </cell>
          <cell r="U11">
            <v>881.6</v>
          </cell>
          <cell r="V11">
            <v>881.6</v>
          </cell>
          <cell r="W11">
            <v>881.6</v>
          </cell>
        </row>
        <row r="12">
          <cell r="F12">
            <v>17079.2</v>
          </cell>
        </row>
      </sheetData>
      <sheetData sheetId="20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800</v>
          </cell>
          <cell r="M11">
            <v>0</v>
          </cell>
          <cell r="N11">
            <v>0</v>
          </cell>
          <cell r="O11">
            <v>800</v>
          </cell>
          <cell r="P11">
            <v>0</v>
          </cell>
          <cell r="Q11">
            <v>0</v>
          </cell>
          <cell r="R11">
            <v>800</v>
          </cell>
          <cell r="S11">
            <v>0</v>
          </cell>
          <cell r="T11">
            <v>0</v>
          </cell>
          <cell r="U11">
            <v>800</v>
          </cell>
          <cell r="V11">
            <v>0</v>
          </cell>
          <cell r="W11">
            <v>0</v>
          </cell>
        </row>
        <row r="12">
          <cell r="F12">
            <v>3200</v>
          </cell>
        </row>
      </sheetData>
      <sheetData sheetId="21" refreshError="1">
        <row r="2">
          <cell r="F2">
            <v>312</v>
          </cell>
        </row>
        <row r="3">
          <cell r="F3" t="str">
            <v>SECRETARÍA DE MEDIO AMBIENTE Y CAMBIO CLIMÁTICO</v>
          </cell>
        </row>
        <row r="4">
          <cell r="F4">
            <v>31201</v>
          </cell>
        </row>
        <row r="5">
          <cell r="F5" t="str">
            <v>SECRETARÍA DE MEDIO AMBIENTE Y CAMBIO CLIMÁTICO</v>
          </cell>
        </row>
        <row r="11">
          <cell r="L11">
            <v>0</v>
          </cell>
          <cell r="M11">
            <v>0</v>
          </cell>
          <cell r="N11">
            <v>0</v>
          </cell>
          <cell r="O11">
            <v>99296.56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99296.56</v>
          </cell>
        </row>
      </sheetData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 2023"/>
      <sheetName val="21111"/>
      <sheetName val="51512"/>
      <sheetName val=" 21111 EJEMPLO"/>
      <sheetName val="Instructivo de llenado "/>
      <sheetName val="lista"/>
    </sheetNames>
    <sheetDataSet>
      <sheetData sheetId="0" refreshError="1"/>
      <sheetData sheetId="1" refreshError="1">
        <row r="11">
          <cell r="M11">
            <v>5794</v>
          </cell>
        </row>
        <row r="12">
          <cell r="F12">
            <v>20191</v>
          </cell>
        </row>
      </sheetData>
      <sheetData sheetId="2" refreshError="1">
        <row r="11">
          <cell r="L11">
            <v>19809</v>
          </cell>
        </row>
      </sheetData>
      <sheetData sheetId="3" refreshError="1">
        <row r="2">
          <cell r="C2" t="str">
            <v>CLAVE DE LA UNIDAD RESPONSABLE (UR)</v>
          </cell>
          <cell r="F2">
            <v>102</v>
          </cell>
        </row>
        <row r="3">
          <cell r="C3" t="str">
            <v>NOMBRE DE LA UNIDAD RESPONSABLE</v>
          </cell>
          <cell r="F3" t="str">
            <v>SINDICATURAS</v>
          </cell>
        </row>
        <row r="4">
          <cell r="C4" t="str">
            <v>CLAVE DE LA UNIDAD EJECUTORA (UE)</v>
          </cell>
          <cell r="F4">
            <v>10202</v>
          </cell>
        </row>
        <row r="5">
          <cell r="C5" t="str">
            <v>NOMBRE DE LA UNIDAD EJECUTORA</v>
          </cell>
          <cell r="F5" t="str">
            <v>SINDICATURA SEGUNDA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N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07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5411"/>
      <sheetName val="336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  <cell r="F2">
            <v>103</v>
          </cell>
        </row>
        <row r="3">
          <cell r="C3" t="str">
            <v>NOMBRE DE LA UNIDAD RESPONSABLE</v>
          </cell>
          <cell r="F3" t="str">
            <v>REGIDURIAS</v>
          </cell>
        </row>
        <row r="4">
          <cell r="C4" t="str">
            <v>CLAVE DE LA UNIDAD EJECUTORA (UE)</v>
          </cell>
          <cell r="F4">
            <v>10301</v>
          </cell>
        </row>
        <row r="5">
          <cell r="C5" t="str">
            <v>NOMBRE DE LA UNIDAD EJECUTORA</v>
          </cell>
          <cell r="F5" t="str">
            <v>REGIDURÍA DE HACIENDA MUNICIPAL Y DE TRANSPARENCIA Y GOBIERNO ABIERTO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0</v>
          </cell>
          <cell r="N11">
            <v>11435</v>
          </cell>
          <cell r="O11">
            <v>0</v>
          </cell>
          <cell r="P11">
            <v>0</v>
          </cell>
          <cell r="Q11">
            <v>3150</v>
          </cell>
          <cell r="R11">
            <v>0</v>
          </cell>
          <cell r="S11">
            <v>0</v>
          </cell>
          <cell r="T11">
            <v>3150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08</v>
          </cell>
          <cell r="F12">
            <v>17735</v>
          </cell>
        </row>
      </sheetData>
      <sheetData sheetId="3" refreshError="1">
        <row r="11">
          <cell r="K11">
            <v>465</v>
          </cell>
        </row>
      </sheetData>
      <sheetData sheetId="4" refreshError="1"/>
      <sheetData sheetId="5" refreshError="1">
        <row r="12">
          <cell r="L12">
            <v>0</v>
          </cell>
          <cell r="M12">
            <v>0</v>
          </cell>
          <cell r="N12">
            <v>2500</v>
          </cell>
          <cell r="O12">
            <v>0</v>
          </cell>
          <cell r="P12">
            <v>0</v>
          </cell>
          <cell r="Q12">
            <v>2500</v>
          </cell>
          <cell r="R12">
            <v>0</v>
          </cell>
          <cell r="S12">
            <v>0</v>
          </cell>
          <cell r="T12">
            <v>2500</v>
          </cell>
          <cell r="U12">
            <v>0</v>
          </cell>
          <cell r="V12">
            <v>0</v>
          </cell>
          <cell r="W12">
            <v>2500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411"/>
      <sheetName val="21611"/>
      <sheetName val="33611"/>
      <sheetName val="lista"/>
    </sheetNames>
    <sheetDataSet>
      <sheetData sheetId="0" refreshError="1"/>
      <sheetData sheetId="1" refreshError="1"/>
      <sheetData sheetId="2" refreshError="1">
        <row r="2">
          <cell r="C2" t="str">
            <v>CLAVE DE LA UNIDAD RESPONSABLE (UR)</v>
          </cell>
        </row>
        <row r="3">
          <cell r="C3" t="str">
            <v>NOMBRE DE LA UNIDAD RESPONSABLE</v>
          </cell>
        </row>
        <row r="4">
          <cell r="C4" t="str">
            <v>CLAVE DE LA UNIDAD EJECUTORA (UE)</v>
          </cell>
        </row>
        <row r="5">
          <cell r="C5" t="str">
            <v>NOMBRE DE LA UNIDAD EJECUTORA</v>
          </cell>
        </row>
        <row r="9">
          <cell r="A9" t="str">
            <v>CLAVE DEL PROGRAMA PRESUPUESTARIO</v>
          </cell>
        </row>
        <row r="12">
          <cell r="A12" t="str">
            <v>08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 2023"/>
      <sheetName val="21111"/>
      <sheetName val="21411"/>
      <sheetName val="33611"/>
      <sheetName val="lista"/>
    </sheetNames>
    <sheetDataSet>
      <sheetData sheetId="0"/>
      <sheetData sheetId="1">
        <row r="2">
          <cell r="C2" t="str">
            <v>CLAVE DE LA UNIDAD RESPONSABLE (UR)</v>
          </cell>
        </row>
        <row r="3">
          <cell r="C3" t="str">
            <v>NOMBRE DE LA UNIDAD RESPONSABLE</v>
          </cell>
        </row>
        <row r="4">
          <cell r="C4" t="str">
            <v>CLAVE DE LA UNIDAD EJECUTORA (UE)</v>
          </cell>
        </row>
        <row r="5">
          <cell r="C5" t="str">
            <v>NOMBRE DE LA UNIDAD EJECUTORA</v>
          </cell>
        </row>
        <row r="9">
          <cell r="A9" t="str">
            <v>CLAVE DEL PROGR. PRESUP.</v>
          </cell>
        </row>
        <row r="11">
          <cell r="L11">
            <v>0</v>
          </cell>
          <cell r="M11">
            <v>0</v>
          </cell>
          <cell r="P11">
            <v>0</v>
          </cell>
        </row>
        <row r="12">
          <cell r="A12" t="str">
            <v>08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21111"/>
      <sheetName val="21611"/>
      <sheetName val="lista"/>
    </sheetNames>
    <sheetDataSet>
      <sheetData sheetId="0" refreshError="1"/>
      <sheetData sheetId="1" refreshError="1">
        <row r="10">
          <cell r="J10">
            <v>76991.320000000007</v>
          </cell>
        </row>
        <row r="16">
          <cell r="I16">
            <v>20000</v>
          </cell>
        </row>
      </sheetData>
      <sheetData sheetId="2" refreshError="1">
        <row r="2">
          <cell r="C2" t="str">
            <v>CLAVE DE LA UNIDAD RESPONSABLE (UR)</v>
          </cell>
          <cell r="F2">
            <v>301</v>
          </cell>
        </row>
        <row r="3">
          <cell r="C3" t="str">
            <v>NOMBRE DE LA UNIDAD RESPONSABLE</v>
          </cell>
          <cell r="F3" t="str">
            <v>SECRETARÍA MUNICIPAL</v>
          </cell>
        </row>
        <row r="4">
          <cell r="C4" t="str">
            <v>CLAVE DE LA UNIDAD EJECUTORA (UE)</v>
          </cell>
          <cell r="F4">
            <v>30101</v>
          </cell>
        </row>
        <row r="5">
          <cell r="C5" t="str">
            <v>NOMBRE DE LA UNIDAD EJECUTORA</v>
          </cell>
          <cell r="F5" t="str">
            <v>SECRETARÍA MUNICIPAL</v>
          </cell>
        </row>
        <row r="9">
          <cell r="A9" t="str">
            <v>CLAVE DEL PROGRAMA PRESUPUESTARIO</v>
          </cell>
        </row>
        <row r="11">
          <cell r="L11">
            <v>76991.320000000007</v>
          </cell>
          <cell r="M11">
            <v>66509.540000000008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07</v>
          </cell>
          <cell r="F12">
            <v>145000</v>
          </cell>
        </row>
      </sheetData>
      <sheetData sheetId="3" refreshError="1">
        <row r="11">
          <cell r="L11">
            <v>0</v>
          </cell>
          <cell r="M11">
            <v>8930.24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20000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llenado "/>
      <sheetName val="PAAAS 2023"/>
      <sheetName val="30306"/>
      <sheetName val="30305"/>
      <sheetName val="30304"/>
      <sheetName val="30301"/>
      <sheetName val="30302"/>
      <sheetName val="30303"/>
      <sheetName val="21611"/>
      <sheetName val="lista"/>
    </sheetNames>
    <sheetDataSet>
      <sheetData sheetId="0" refreshError="1"/>
      <sheetData sheetId="1" refreshError="1"/>
      <sheetData sheetId="2" refreshError="1">
        <row r="11">
          <cell r="L11">
            <v>0</v>
          </cell>
          <cell r="M11">
            <v>0</v>
          </cell>
          <cell r="N11">
            <v>6833.66</v>
          </cell>
          <cell r="O11">
            <v>0</v>
          </cell>
          <cell r="P11">
            <v>0</v>
          </cell>
          <cell r="Q11">
            <v>6523.65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F12">
            <v>33000</v>
          </cell>
        </row>
      </sheetData>
      <sheetData sheetId="3" refreshError="1">
        <row r="11">
          <cell r="L11">
            <v>0</v>
          </cell>
          <cell r="M11">
            <v>0</v>
          </cell>
          <cell r="N11">
            <v>25251.390000000003</v>
          </cell>
          <cell r="O11">
            <v>0</v>
          </cell>
          <cell r="P11">
            <v>0</v>
          </cell>
          <cell r="Q11">
            <v>24621.800000000003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F12">
            <v>50000</v>
          </cell>
        </row>
      </sheetData>
      <sheetData sheetId="4" refreshError="1">
        <row r="11">
          <cell r="L11">
            <v>0</v>
          </cell>
          <cell r="M11">
            <v>0</v>
          </cell>
          <cell r="N11">
            <v>41890.79</v>
          </cell>
          <cell r="O11">
            <v>0</v>
          </cell>
          <cell r="P11">
            <v>0</v>
          </cell>
          <cell r="Q11">
            <v>41890.79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F12">
            <v>85000</v>
          </cell>
        </row>
      </sheetData>
      <sheetData sheetId="5" refreshError="1">
        <row r="2">
          <cell r="C2" t="str">
            <v>CLAVE DE LA UNIDAD RESPONSABLE (UR)</v>
          </cell>
        </row>
        <row r="3">
          <cell r="C3" t="str">
            <v>NOMBRE DE LA UNIDAD RESPONSABLE</v>
          </cell>
        </row>
        <row r="4">
          <cell r="C4" t="str">
            <v>CLAVE DE LA UNIDAD EJECUTORA (UE)</v>
          </cell>
          <cell r="F4">
            <v>30301</v>
          </cell>
        </row>
        <row r="5">
          <cell r="C5" t="str">
            <v>NOMBRE DE LA UNIDAD EJECUTORA</v>
          </cell>
          <cell r="F5" t="str">
            <v>SECRETARÍA DE OBRAS PÚBLICAS Y DESARROLLO URBANO</v>
          </cell>
        </row>
        <row r="9">
          <cell r="A9" t="str">
            <v>CLAVE DEL PROGRAMA PRESUPUESTARIO</v>
          </cell>
        </row>
        <row r="11">
          <cell r="L11">
            <v>0</v>
          </cell>
          <cell r="M11">
            <v>0</v>
          </cell>
          <cell r="N11">
            <v>32777.549999999988</v>
          </cell>
          <cell r="O11">
            <v>0</v>
          </cell>
          <cell r="P11">
            <v>0</v>
          </cell>
          <cell r="Q11">
            <v>0</v>
          </cell>
          <cell r="R11">
            <v>32777.549999999988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07</v>
          </cell>
          <cell r="F12">
            <v>95000</v>
          </cell>
        </row>
      </sheetData>
      <sheetData sheetId="6" refreshError="1">
        <row r="11">
          <cell r="L11">
            <v>0</v>
          </cell>
          <cell r="M11">
            <v>0</v>
          </cell>
          <cell r="N11">
            <v>19495.72</v>
          </cell>
          <cell r="O11">
            <v>0</v>
          </cell>
          <cell r="P11">
            <v>0</v>
          </cell>
          <cell r="Q11">
            <v>0</v>
          </cell>
          <cell r="R11">
            <v>19495.72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F12">
            <v>42570</v>
          </cell>
        </row>
      </sheetData>
      <sheetData sheetId="7" refreshError="1">
        <row r="11">
          <cell r="L11">
            <v>0</v>
          </cell>
          <cell r="M11">
            <v>0</v>
          </cell>
          <cell r="N11">
            <v>21541.789999999997</v>
          </cell>
          <cell r="O11">
            <v>0</v>
          </cell>
          <cell r="P11">
            <v>0</v>
          </cell>
          <cell r="Q11">
            <v>0</v>
          </cell>
          <cell r="R11">
            <v>21541.789999999997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F12">
            <v>51745</v>
          </cell>
        </row>
      </sheetData>
      <sheetData sheetId="8" refreshError="1">
        <row r="11">
          <cell r="L11">
            <v>0</v>
          </cell>
          <cell r="M11">
            <v>0</v>
          </cell>
          <cell r="N11">
            <v>23995</v>
          </cell>
          <cell r="O11">
            <v>0</v>
          </cell>
          <cell r="P11">
            <v>0</v>
          </cell>
          <cell r="Q11">
            <v>0</v>
          </cell>
          <cell r="R11">
            <v>23995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F12">
            <v>50400</v>
          </cell>
        </row>
      </sheetData>
      <sheetData sheetId="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B48" totalsRowShown="0" headerRowDxfId="15" headerRowBorderDxfId="14" tableBorderDxfId="13" totalsRowBorderDxfId="12">
  <autoFilter ref="A1:B48" xr:uid="{00000000-0009-0000-0100-000001000000}"/>
  <tableColumns count="2">
    <tableColumn id="1" xr3:uid="{00000000-0010-0000-0000-000001000000}" name="UNIDAD RESPONSABLE" dataDxfId="11"/>
    <tableColumn id="2" xr3:uid="{00000000-0010-0000-0000-000002000000}" name="Columna1" dataDxfId="1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C1:E92" totalsRowShown="0" headerRowDxfId="9" headerRowBorderDxfId="8" tableBorderDxfId="7">
  <autoFilter ref="C1:E92" xr:uid="{00000000-0009-0000-0100-000002000000}"/>
  <tableColumns count="3">
    <tableColumn id="1" xr3:uid="{00000000-0010-0000-0100-000001000000}" name="UNIDAD EJECUTORA" dataDxfId="6"/>
    <tableColumn id="2" xr3:uid="{00000000-0010-0000-0100-000002000000}" name="Columna1" dataDxfId="5"/>
    <tableColumn id="3" xr3:uid="{00000000-0010-0000-0100-000003000000}" name="CAPÍTUL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F1:G148" totalsRowShown="0" headerRowDxfId="4" headerRowBorderDxfId="3" tableBorderDxfId="2">
  <autoFilter ref="F1:G148" xr:uid="{00000000-0009-0000-0100-000003000000}"/>
  <tableColumns count="2">
    <tableColumn id="1" xr3:uid="{00000000-0010-0000-0200-000001000000}" name="PARTIDA" dataDxfId="1"/>
    <tableColumn id="2" xr3:uid="{00000000-0010-0000-0200-000002000000}" name="Colum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9"/>
  <sheetViews>
    <sheetView topLeftCell="A19" zoomScale="115" zoomScaleNormal="115" workbookViewId="0">
      <selection activeCell="C9" sqref="C9"/>
    </sheetView>
  </sheetViews>
  <sheetFormatPr baseColWidth="10" defaultColWidth="11.42578125" defaultRowHeight="12.75" x14ac:dyDescent="0.2"/>
  <cols>
    <col min="1" max="1" width="4" style="3" customWidth="1"/>
    <col min="2" max="2" width="14.42578125" style="4" customWidth="1"/>
    <col min="3" max="3" width="66.5703125" style="5" customWidth="1"/>
    <col min="4" max="16384" width="11.42578125" style="3"/>
  </cols>
  <sheetData>
    <row r="1" spans="1:3" x14ac:dyDescent="0.2">
      <c r="A1" s="637" t="s">
        <v>23</v>
      </c>
      <c r="B1" s="637"/>
      <c r="C1" s="637"/>
    </row>
    <row r="2" spans="1:3" ht="17.25" customHeight="1" x14ac:dyDescent="0.2">
      <c r="A2" s="638" t="s">
        <v>293</v>
      </c>
      <c r="B2" s="638"/>
      <c r="C2" s="638"/>
    </row>
    <row r="3" spans="1:3" x14ac:dyDescent="0.2">
      <c r="A3" s="6" t="s">
        <v>24</v>
      </c>
      <c r="B3" s="7" t="s">
        <v>21</v>
      </c>
      <c r="C3" s="6" t="s">
        <v>22</v>
      </c>
    </row>
    <row r="4" spans="1:3" x14ac:dyDescent="0.2">
      <c r="A4" s="642" t="s">
        <v>318</v>
      </c>
      <c r="B4" s="643"/>
      <c r="C4" s="644"/>
    </row>
    <row r="5" spans="1:3" ht="46.5" customHeight="1" x14ac:dyDescent="0.2">
      <c r="A5" s="8">
        <v>1</v>
      </c>
      <c r="B5" s="9" t="s">
        <v>26</v>
      </c>
      <c r="C5" s="10" t="s">
        <v>314</v>
      </c>
    </row>
    <row r="6" spans="1:3" ht="46.5" customHeight="1" x14ac:dyDescent="0.2">
      <c r="A6" s="11">
        <v>2</v>
      </c>
      <c r="B6" s="12" t="s">
        <v>27</v>
      </c>
      <c r="C6" s="13" t="s">
        <v>313</v>
      </c>
    </row>
    <row r="7" spans="1:3" ht="46.5" customHeight="1" x14ac:dyDescent="0.2">
      <c r="A7" s="8">
        <v>3</v>
      </c>
      <c r="B7" s="9" t="s">
        <v>276</v>
      </c>
      <c r="C7" s="10" t="s">
        <v>315</v>
      </c>
    </row>
    <row r="8" spans="1:3" ht="32.25" customHeight="1" x14ac:dyDescent="0.2">
      <c r="A8" s="12">
        <v>4</v>
      </c>
      <c r="B8" s="12" t="s">
        <v>28</v>
      </c>
      <c r="C8" s="13" t="s">
        <v>311</v>
      </c>
    </row>
    <row r="9" spans="1:3" ht="51.75" customHeight="1" x14ac:dyDescent="0.2">
      <c r="A9" s="8">
        <v>5</v>
      </c>
      <c r="B9" s="9" t="s">
        <v>29</v>
      </c>
      <c r="C9" s="10" t="s">
        <v>277</v>
      </c>
    </row>
    <row r="10" spans="1:3" ht="78.75" customHeight="1" x14ac:dyDescent="0.2">
      <c r="A10" s="12">
        <v>6</v>
      </c>
      <c r="B10" s="12" t="s">
        <v>278</v>
      </c>
      <c r="C10" s="13" t="s">
        <v>287</v>
      </c>
    </row>
    <row r="11" spans="1:3" ht="39.75" customHeight="1" x14ac:dyDescent="0.2">
      <c r="A11" s="8">
        <v>7</v>
      </c>
      <c r="B11" s="9" t="s">
        <v>279</v>
      </c>
      <c r="C11" s="10" t="s">
        <v>283</v>
      </c>
    </row>
    <row r="12" spans="1:3" ht="39.75" customHeight="1" x14ac:dyDescent="0.2">
      <c r="A12" s="12">
        <v>8</v>
      </c>
      <c r="B12" s="12" t="s">
        <v>280</v>
      </c>
      <c r="C12" s="13" t="s">
        <v>284</v>
      </c>
    </row>
    <row r="13" spans="1:3" ht="39.75" customHeight="1" x14ac:dyDescent="0.2">
      <c r="A13" s="8">
        <v>9</v>
      </c>
      <c r="B13" s="9" t="s">
        <v>281</v>
      </c>
      <c r="C13" s="10" t="s">
        <v>285</v>
      </c>
    </row>
    <row r="14" spans="1:3" ht="39.75" customHeight="1" x14ac:dyDescent="0.2">
      <c r="A14" s="12">
        <v>10</v>
      </c>
      <c r="B14" s="12" t="s">
        <v>282</v>
      </c>
      <c r="C14" s="13" t="s">
        <v>286</v>
      </c>
    </row>
    <row r="15" spans="1:3" ht="59.25" customHeight="1" x14ac:dyDescent="0.2">
      <c r="A15" s="8">
        <v>11</v>
      </c>
      <c r="B15" s="9" t="s">
        <v>30</v>
      </c>
      <c r="C15" s="10" t="s">
        <v>288</v>
      </c>
    </row>
    <row r="16" spans="1:3" ht="34.5" customHeight="1" x14ac:dyDescent="0.2">
      <c r="A16" s="12">
        <v>12</v>
      </c>
      <c r="B16" s="12" t="s">
        <v>289</v>
      </c>
      <c r="C16" s="13" t="s">
        <v>304</v>
      </c>
    </row>
    <row r="17" spans="1:3" ht="24" customHeight="1" x14ac:dyDescent="0.2">
      <c r="A17" s="8">
        <v>13</v>
      </c>
      <c r="B17" s="9" t="s">
        <v>305</v>
      </c>
      <c r="C17" s="10" t="s">
        <v>308</v>
      </c>
    </row>
    <row r="18" spans="1:3" ht="24" customHeight="1" x14ac:dyDescent="0.2">
      <c r="A18" s="12">
        <v>14</v>
      </c>
      <c r="B18" s="12" t="s">
        <v>306</v>
      </c>
      <c r="C18" s="13" t="s">
        <v>309</v>
      </c>
    </row>
    <row r="19" spans="1:3" ht="24" customHeight="1" x14ac:dyDescent="0.2">
      <c r="A19" s="8">
        <v>15</v>
      </c>
      <c r="B19" s="9" t="s">
        <v>307</v>
      </c>
      <c r="C19" s="10" t="s">
        <v>310</v>
      </c>
    </row>
    <row r="20" spans="1:3" ht="18.75" customHeight="1" x14ac:dyDescent="0.2">
      <c r="A20" s="639" t="s">
        <v>312</v>
      </c>
      <c r="B20" s="640"/>
      <c r="C20" s="641"/>
    </row>
    <row r="21" spans="1:3" ht="27.75" customHeight="1" x14ac:dyDescent="0.2">
      <c r="A21" s="12">
        <v>16</v>
      </c>
      <c r="B21" s="12" t="s">
        <v>289</v>
      </c>
      <c r="C21" s="13" t="s">
        <v>304</v>
      </c>
    </row>
    <row r="22" spans="1:3" ht="39.75" customHeight="1" x14ac:dyDescent="0.2">
      <c r="A22" s="8">
        <v>17</v>
      </c>
      <c r="B22" s="9" t="s">
        <v>31</v>
      </c>
      <c r="C22" s="10" t="s">
        <v>292</v>
      </c>
    </row>
    <row r="23" spans="1:3" ht="30" customHeight="1" x14ac:dyDescent="0.2">
      <c r="A23" s="12">
        <v>18</v>
      </c>
      <c r="B23" s="12" t="s">
        <v>32</v>
      </c>
      <c r="C23" s="13" t="s">
        <v>33</v>
      </c>
    </row>
    <row r="24" spans="1:3" ht="30.75" customHeight="1" x14ac:dyDescent="0.2">
      <c r="A24" s="8">
        <v>19</v>
      </c>
      <c r="B24" s="9" t="s">
        <v>305</v>
      </c>
      <c r="C24" s="10" t="s">
        <v>308</v>
      </c>
    </row>
    <row r="25" spans="1:3" ht="30" customHeight="1" x14ac:dyDescent="0.2">
      <c r="A25" s="12">
        <v>20</v>
      </c>
      <c r="B25" s="12" t="s">
        <v>306</v>
      </c>
      <c r="C25" s="13" t="s">
        <v>309</v>
      </c>
    </row>
    <row r="26" spans="1:3" ht="30.75" customHeight="1" x14ac:dyDescent="0.2">
      <c r="A26" s="8">
        <v>21</v>
      </c>
      <c r="B26" s="9" t="s">
        <v>307</v>
      </c>
      <c r="C26" s="10" t="s">
        <v>310</v>
      </c>
    </row>
    <row r="28" spans="1:3" ht="14.25" x14ac:dyDescent="0.2">
      <c r="A28" s="53" t="s">
        <v>316</v>
      </c>
    </row>
    <row r="29" spans="1:3" ht="15" x14ac:dyDescent="0.25">
      <c r="A29" s="53" t="s">
        <v>317</v>
      </c>
    </row>
  </sheetData>
  <mergeCells count="4">
    <mergeCell ref="A1:C1"/>
    <mergeCell ref="A2:C2"/>
    <mergeCell ref="A20:C20"/>
    <mergeCell ref="A4:C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DF764-D732-4916-B84B-3056C55A7347}">
  <sheetPr>
    <tabColor rgb="FFFFFF00"/>
  </sheetPr>
  <dimension ref="A1:Z66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4.710937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42.7109375" style="88" customWidth="1"/>
    <col min="6" max="6" width="14.5703125" style="87" customWidth="1"/>
    <col min="7" max="7" width="9" style="87" customWidth="1"/>
    <col min="8" max="8" width="56.42578125" style="88" customWidth="1"/>
    <col min="9" max="9" width="28.5703125" style="91" customWidth="1"/>
    <col min="10" max="13" width="20.7109375" style="91" bestFit="1" customWidth="1"/>
    <col min="14" max="14" width="18.42578125" style="91" bestFit="1" customWidth="1"/>
    <col min="15" max="15" width="20.7109375" style="91" bestFit="1" customWidth="1"/>
    <col min="16" max="16" width="17.42578125" style="91" customWidth="1"/>
    <col min="17" max="17" width="20.7109375" style="91" bestFit="1" customWidth="1"/>
    <col min="18" max="18" width="17.42578125" style="91" customWidth="1"/>
    <col min="19" max="19" width="20.7109375" style="91" bestFit="1" customWidth="1"/>
    <col min="20" max="21" width="18.42578125" style="91" bestFit="1" customWidth="1"/>
    <col min="22" max="22" width="25.85546875" style="91" customWidth="1"/>
    <col min="23" max="23" width="18.140625" style="88" customWidth="1"/>
    <col min="24" max="24" width="19.7109375" style="88" customWidth="1"/>
    <col min="25" max="25" width="11.42578125" style="88"/>
    <col min="26" max="26" width="18.42578125" style="88" bestFit="1" customWidth="1"/>
    <col min="27" max="16384" width="11.42578125" style="88"/>
  </cols>
  <sheetData>
    <row r="1" spans="1:26" ht="15" x14ac:dyDescent="0.25">
      <c r="E1" s="89" t="s">
        <v>4</v>
      </c>
      <c r="F1" s="90"/>
    </row>
    <row r="2" spans="1:26" ht="15" x14ac:dyDescent="0.25">
      <c r="E2" s="688" t="str">
        <f>'[28]21111-30201'!C2</f>
        <v>CLAVE DE LA UNIDAD RESPONSABLE (UR)</v>
      </c>
      <c r="F2" s="688"/>
      <c r="G2" s="688"/>
      <c r="H2" s="92">
        <f>'[28]21111-30201'!F2</f>
        <v>302</v>
      </c>
      <c r="Q2" s="93"/>
      <c r="R2" s="93"/>
      <c r="T2" s="93"/>
      <c r="U2" s="93"/>
      <c r="V2" s="93"/>
    </row>
    <row r="3" spans="1:26" ht="15" x14ac:dyDescent="0.25">
      <c r="E3" s="689" t="str">
        <f>'[28]21111-30201'!C3</f>
        <v>NOMBRE DE LA UNIDAD RESPONSABLE</v>
      </c>
      <c r="F3" s="689"/>
      <c r="G3" s="689"/>
      <c r="H3" s="94" t="str">
        <f>'[28]21111-30201'!F3</f>
        <v>TESORERÍA MUNICIPAL</v>
      </c>
    </row>
    <row r="4" spans="1:26" ht="15" x14ac:dyDescent="0.25">
      <c r="E4" s="688" t="str">
        <f>'[28]21111-30201'!C4</f>
        <v>CLAVE DE LA UNIDAD EJECUTORA (UE)</v>
      </c>
      <c r="F4" s="688"/>
      <c r="G4" s="688"/>
      <c r="H4" s="95">
        <f>'[28]21111-30201'!F4</f>
        <v>30201</v>
      </c>
      <c r="S4" s="93"/>
      <c r="T4" s="93"/>
      <c r="U4" s="93"/>
      <c r="W4" s="96"/>
    </row>
    <row r="5" spans="1:26" ht="15" x14ac:dyDescent="0.25">
      <c r="C5" s="97"/>
      <c r="E5" s="689" t="str">
        <f>'[28]21111-30201'!C5</f>
        <v>NOMBRE DE LA UNIDAD EJECUTORA</v>
      </c>
      <c r="F5" s="689"/>
      <c r="G5" s="689"/>
      <c r="H5" s="94" t="str">
        <f>'[28]21111-30201'!F5</f>
        <v>TESORERÍA MUNICIPAL</v>
      </c>
      <c r="Q5" s="98"/>
      <c r="R5" s="98"/>
      <c r="T5" s="98"/>
      <c r="U5" s="690" t="s">
        <v>303</v>
      </c>
      <c r="V5" s="691"/>
      <c r="W5" s="686" t="s">
        <v>458</v>
      </c>
      <c r="X5" s="687"/>
    </row>
    <row r="6" spans="1:26" ht="14.25" customHeight="1" x14ac:dyDescent="0.25">
      <c r="A6" s="99"/>
      <c r="B6" s="90"/>
      <c r="C6" s="99"/>
      <c r="D6" s="90"/>
      <c r="E6" s="99"/>
      <c r="F6" s="99"/>
      <c r="G6" s="90"/>
      <c r="H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21" customHeight="1" x14ac:dyDescent="0.25">
      <c r="A7" s="99"/>
      <c r="B7" s="90"/>
      <c r="C7" s="99"/>
      <c r="D7" s="90"/>
      <c r="E7" s="232" t="s">
        <v>293</v>
      </c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6" s="103" customFormat="1" ht="21.75" customHeight="1" x14ac:dyDescent="0.25">
      <c r="A8" s="665" t="str">
        <f>'[29]PAAAS 2023 30201'!A8:A14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6" s="103" customFormat="1" ht="46.15" customHeight="1" x14ac:dyDescent="0.25">
      <c r="A9" s="665"/>
      <c r="B9" s="676" t="s">
        <v>3</v>
      </c>
      <c r="C9" s="676" t="s">
        <v>5</v>
      </c>
      <c r="D9" s="676" t="s">
        <v>3</v>
      </c>
      <c r="E9" s="676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6" s="103" customFormat="1" ht="24" customHeight="1" x14ac:dyDescent="0.25">
      <c r="A10" s="665"/>
      <c r="B10" s="676"/>
      <c r="C10" s="676"/>
      <c r="D10" s="676"/>
      <c r="E10" s="676"/>
      <c r="F10" s="698"/>
      <c r="G10" s="699"/>
      <c r="H10" s="700"/>
      <c r="I10" s="106">
        <f t="shared" ref="I10:U10" si="0">SUM(I15:I48)</f>
        <v>24259615.695</v>
      </c>
      <c r="J10" s="106">
        <f t="shared" si="0"/>
        <v>1075994.608</v>
      </c>
      <c r="K10" s="106">
        <f t="shared" si="0"/>
        <v>1752424.9753333332</v>
      </c>
      <c r="L10" s="106">
        <f t="shared" si="0"/>
        <v>867042.19699999993</v>
      </c>
      <c r="M10" s="106">
        <f t="shared" si="0"/>
        <v>9170279.5720000006</v>
      </c>
      <c r="N10" s="106">
        <f t="shared" si="0"/>
        <v>571188.84</v>
      </c>
      <c r="O10" s="106">
        <f t="shared" si="0"/>
        <v>2572669.8119999999</v>
      </c>
      <c r="P10" s="106">
        <f t="shared" si="0"/>
        <v>1358594.96</v>
      </c>
      <c r="Q10" s="106">
        <f t="shared" si="0"/>
        <v>2623701.1370000001</v>
      </c>
      <c r="R10" s="106">
        <f t="shared" si="0"/>
        <v>562849.99</v>
      </c>
      <c r="S10" s="106">
        <f t="shared" si="0"/>
        <v>2574262.4369999999</v>
      </c>
      <c r="T10" s="106">
        <f t="shared" si="0"/>
        <v>555849.99</v>
      </c>
      <c r="U10" s="106">
        <f t="shared" si="0"/>
        <v>574757.18200000003</v>
      </c>
      <c r="V10" s="106">
        <f>SUM(J10:U10)</f>
        <v>24259615.700333331</v>
      </c>
      <c r="W10" s="696"/>
      <c r="X10" s="696"/>
      <c r="Z10" s="518"/>
    </row>
    <row r="11" spans="1:26" s="103" customFormat="1" ht="17.25" customHeight="1" x14ac:dyDescent="0.25">
      <c r="A11" s="665"/>
      <c r="B11" s="676"/>
      <c r="C11" s="676"/>
      <c r="D11" s="676"/>
      <c r="E11" s="676"/>
      <c r="F11" s="107">
        <v>2000</v>
      </c>
      <c r="G11" s="726"/>
      <c r="H11" s="726"/>
      <c r="I11" s="43">
        <f>I15+I16+I17+I18+I19+I20+I21+I22+I23+I24+I25+I26+I27</f>
        <v>1487099.9950000001</v>
      </c>
      <c r="J11" s="43">
        <f t="shared" ref="J11:U11" si="1">J15+J16+J17+J18+J19+J20+J21+J22+J23+J24+J25+J26+J27</f>
        <v>204274.42499999999</v>
      </c>
      <c r="K11" s="43">
        <f t="shared" si="1"/>
        <v>199632.71000000002</v>
      </c>
      <c r="L11" s="43">
        <f t="shared" si="1"/>
        <v>70076.402000000002</v>
      </c>
      <c r="M11" s="43">
        <f t="shared" si="1"/>
        <v>623242.72</v>
      </c>
      <c r="N11" s="43">
        <f t="shared" si="1"/>
        <v>49638.84</v>
      </c>
      <c r="O11" s="43">
        <f t="shared" si="1"/>
        <v>36603.145000000004</v>
      </c>
      <c r="P11" s="43">
        <f t="shared" si="1"/>
        <v>72044.959999999992</v>
      </c>
      <c r="Q11" s="43">
        <f t="shared" si="1"/>
        <v>79634.47</v>
      </c>
      <c r="R11" s="43">
        <f t="shared" si="1"/>
        <v>34300</v>
      </c>
      <c r="S11" s="43">
        <f t="shared" si="1"/>
        <v>45195.78</v>
      </c>
      <c r="T11" s="43">
        <f t="shared" si="1"/>
        <v>34300</v>
      </c>
      <c r="U11" s="43">
        <f t="shared" si="1"/>
        <v>38156.544999999998</v>
      </c>
      <c r="V11" s="43">
        <f>SUM(J11:U11)</f>
        <v>1487099.997</v>
      </c>
      <c r="W11" s="696"/>
      <c r="X11" s="696"/>
    </row>
    <row r="12" spans="1:26" s="103" customFormat="1" ht="17.25" customHeight="1" x14ac:dyDescent="0.25">
      <c r="A12" s="665"/>
      <c r="B12" s="676"/>
      <c r="C12" s="676"/>
      <c r="D12" s="676"/>
      <c r="E12" s="676"/>
      <c r="F12" s="107">
        <v>3000</v>
      </c>
      <c r="G12" s="726"/>
      <c r="H12" s="726"/>
      <c r="I12" s="43">
        <f>I28+I29+I30+I31+I32+I33+I34+I35+I36+I37+I38+I39+I40+I41</f>
        <v>8138960.29</v>
      </c>
      <c r="J12" s="43">
        <f t="shared" ref="J12:U12" si="2">J28+J29+J30+J31+J32+J33+J34+J35+J36+J37+J38+J39+J40+J41</f>
        <v>683720.18299999996</v>
      </c>
      <c r="K12" s="43">
        <f t="shared" si="2"/>
        <v>676236.85200000007</v>
      </c>
      <c r="L12" s="43">
        <f t="shared" si="2"/>
        <v>751965.79499999993</v>
      </c>
      <c r="M12" s="43">
        <f t="shared" si="2"/>
        <v>1023036.8519999998</v>
      </c>
      <c r="N12" s="43">
        <f t="shared" si="2"/>
        <v>521550</v>
      </c>
      <c r="O12" s="43">
        <f t="shared" si="2"/>
        <v>536066.66700000002</v>
      </c>
      <c r="P12" s="43">
        <f t="shared" si="2"/>
        <v>1286550</v>
      </c>
      <c r="Q12" s="43">
        <f t="shared" si="2"/>
        <v>544066.66700000002</v>
      </c>
      <c r="R12" s="43">
        <f t="shared" si="2"/>
        <v>528549.99</v>
      </c>
      <c r="S12" s="43">
        <f t="shared" si="2"/>
        <v>529066.65700000001</v>
      </c>
      <c r="T12" s="43">
        <f t="shared" si="2"/>
        <v>521549.99</v>
      </c>
      <c r="U12" s="43">
        <f t="shared" si="2"/>
        <v>536600.63699999999</v>
      </c>
      <c r="V12" s="43">
        <f t="shared" ref="V12:V14" si="3">SUM(J12:U12)</f>
        <v>8138960.29</v>
      </c>
      <c r="W12" s="696"/>
      <c r="X12" s="696"/>
    </row>
    <row r="13" spans="1:26" s="103" customFormat="1" ht="17.25" customHeight="1" x14ac:dyDescent="0.25">
      <c r="A13" s="665"/>
      <c r="B13" s="676"/>
      <c r="C13" s="676"/>
      <c r="D13" s="676"/>
      <c r="E13" s="676"/>
      <c r="F13" s="107">
        <v>4000</v>
      </c>
      <c r="G13" s="726"/>
      <c r="H13" s="726"/>
      <c r="I13" s="43">
        <f>I42+I43</f>
        <v>9619555.4100000001</v>
      </c>
      <c r="J13" s="43">
        <f t="shared" ref="J13:U13" si="4">J42+J43</f>
        <v>0</v>
      </c>
      <c r="K13" s="43">
        <f t="shared" si="4"/>
        <v>819555.41</v>
      </c>
      <c r="L13" s="43">
        <f t="shared" si="4"/>
        <v>0</v>
      </c>
      <c r="M13" s="43">
        <f t="shared" si="4"/>
        <v>2800000</v>
      </c>
      <c r="N13" s="43">
        <f t="shared" si="4"/>
        <v>0</v>
      </c>
      <c r="O13" s="43">
        <f t="shared" si="4"/>
        <v>2000000</v>
      </c>
      <c r="P13" s="43">
        <f t="shared" si="4"/>
        <v>0</v>
      </c>
      <c r="Q13" s="43">
        <f t="shared" si="4"/>
        <v>2000000</v>
      </c>
      <c r="R13" s="43">
        <f t="shared" si="4"/>
        <v>0</v>
      </c>
      <c r="S13" s="43">
        <f t="shared" si="4"/>
        <v>2000000</v>
      </c>
      <c r="T13" s="43">
        <f t="shared" si="4"/>
        <v>0</v>
      </c>
      <c r="U13" s="43">
        <f t="shared" si="4"/>
        <v>0</v>
      </c>
      <c r="V13" s="43">
        <f t="shared" si="3"/>
        <v>9619555.4100000001</v>
      </c>
      <c r="W13" s="696"/>
      <c r="X13" s="696"/>
    </row>
    <row r="14" spans="1:26" s="103" customFormat="1" ht="17.25" customHeight="1" x14ac:dyDescent="0.25">
      <c r="A14" s="665"/>
      <c r="B14" s="676"/>
      <c r="C14" s="676"/>
      <c r="D14" s="676"/>
      <c r="E14" s="676"/>
      <c r="F14" s="107">
        <v>5000</v>
      </c>
      <c r="G14" s="726"/>
      <c r="H14" s="726"/>
      <c r="I14" s="43">
        <f>I44+I45+I46+I47+I48</f>
        <v>5014000</v>
      </c>
      <c r="J14" s="43">
        <f t="shared" ref="J14:U14" si="5">J44+J45+J46+J47+J48</f>
        <v>188000</v>
      </c>
      <c r="K14" s="43">
        <f t="shared" si="5"/>
        <v>57000.003333333327</v>
      </c>
      <c r="L14" s="43">
        <f t="shared" si="5"/>
        <v>45000</v>
      </c>
      <c r="M14" s="43">
        <f t="shared" si="5"/>
        <v>4724000</v>
      </c>
      <c r="N14" s="43">
        <f t="shared" si="5"/>
        <v>0</v>
      </c>
      <c r="O14" s="43">
        <f t="shared" si="5"/>
        <v>0</v>
      </c>
      <c r="P14" s="43">
        <f t="shared" si="5"/>
        <v>0</v>
      </c>
      <c r="Q14" s="43">
        <f t="shared" si="5"/>
        <v>0</v>
      </c>
      <c r="R14" s="43">
        <f t="shared" si="5"/>
        <v>0</v>
      </c>
      <c r="S14" s="43">
        <f t="shared" si="5"/>
        <v>0</v>
      </c>
      <c r="T14" s="43">
        <f t="shared" si="5"/>
        <v>0</v>
      </c>
      <c r="U14" s="43">
        <f t="shared" si="5"/>
        <v>0</v>
      </c>
      <c r="V14" s="43">
        <f t="shared" si="3"/>
        <v>5014000.0033333329</v>
      </c>
      <c r="W14" s="697"/>
      <c r="X14" s="697"/>
    </row>
    <row r="15" spans="1:26" s="118" customFormat="1" ht="15" x14ac:dyDescent="0.25">
      <c r="A15" s="80" t="s">
        <v>459</v>
      </c>
      <c r="B15" s="80">
        <v>302</v>
      </c>
      <c r="C15" s="79" t="s">
        <v>58</v>
      </c>
      <c r="D15" s="80">
        <v>30201</v>
      </c>
      <c r="E15" s="79" t="s">
        <v>58</v>
      </c>
      <c r="F15" s="80">
        <v>2000</v>
      </c>
      <c r="G15" s="80">
        <v>21111</v>
      </c>
      <c r="H15" s="159" t="s">
        <v>132</v>
      </c>
      <c r="I15" s="21">
        <v>63500</v>
      </c>
      <c r="J15" s="21">
        <v>0</v>
      </c>
      <c r="K15" s="21">
        <v>32622.230000000007</v>
      </c>
      <c r="L15" s="21">
        <v>0</v>
      </c>
      <c r="M15" s="21">
        <v>3473.82</v>
      </c>
      <c r="N15" s="21">
        <v>0</v>
      </c>
      <c r="O15" s="21">
        <v>1867.1200000000001</v>
      </c>
      <c r="P15" s="21">
        <v>0</v>
      </c>
      <c r="Q15" s="21">
        <v>22631.690000000002</v>
      </c>
      <c r="R15" s="21">
        <v>0</v>
      </c>
      <c r="S15" s="21">
        <v>1493.22</v>
      </c>
      <c r="T15" s="21">
        <v>0</v>
      </c>
      <c r="U15" s="21">
        <v>1411.92</v>
      </c>
      <c r="V15" s="116">
        <f>SUM(J15:U15)</f>
        <v>63500.000000000015</v>
      </c>
      <c r="W15" s="519"/>
      <c r="X15" s="2"/>
    </row>
    <row r="16" spans="1:26" s="118" customFormat="1" ht="25.5" x14ac:dyDescent="0.25">
      <c r="A16" s="80" t="s">
        <v>459</v>
      </c>
      <c r="B16" s="80">
        <v>302</v>
      </c>
      <c r="C16" s="79" t="s">
        <v>58</v>
      </c>
      <c r="D16" s="80">
        <v>30201</v>
      </c>
      <c r="E16" s="79" t="s">
        <v>58</v>
      </c>
      <c r="F16" s="80">
        <v>2000</v>
      </c>
      <c r="G16" s="80">
        <v>21411</v>
      </c>
      <c r="H16" s="159" t="s">
        <v>135</v>
      </c>
      <c r="I16" s="21">
        <v>56999.994999999995</v>
      </c>
      <c r="J16" s="21">
        <v>19218.284999999996</v>
      </c>
      <c r="K16" s="21">
        <v>0</v>
      </c>
      <c r="L16" s="21">
        <v>0</v>
      </c>
      <c r="M16" s="21">
        <v>4684.42</v>
      </c>
      <c r="N16" s="21">
        <v>13137.84</v>
      </c>
      <c r="O16" s="21">
        <v>436.02499999999998</v>
      </c>
      <c r="P16" s="21">
        <v>960</v>
      </c>
      <c r="Q16" s="21">
        <v>17822.259999999998</v>
      </c>
      <c r="R16" s="21">
        <v>0</v>
      </c>
      <c r="S16" s="21">
        <v>0</v>
      </c>
      <c r="T16" s="21">
        <v>0</v>
      </c>
      <c r="U16" s="21">
        <v>741.16499999999996</v>
      </c>
      <c r="V16" s="116">
        <f t="shared" ref="V16:V48" si="6">SUM(J16:U16)</f>
        <v>56999.995000000003</v>
      </c>
      <c r="W16" s="519"/>
      <c r="X16" s="2"/>
    </row>
    <row r="17" spans="1:24" s="118" customFormat="1" ht="15" x14ac:dyDescent="0.25">
      <c r="A17" s="80" t="s">
        <v>459</v>
      </c>
      <c r="B17" s="80">
        <v>302</v>
      </c>
      <c r="C17" s="79" t="s">
        <v>58</v>
      </c>
      <c r="D17" s="80">
        <v>30201</v>
      </c>
      <c r="E17" s="79" t="s">
        <v>58</v>
      </c>
      <c r="F17" s="80">
        <v>2000</v>
      </c>
      <c r="G17" s="80">
        <v>21611</v>
      </c>
      <c r="H17" s="159" t="s">
        <v>137</v>
      </c>
      <c r="I17" s="21">
        <v>11000.000000000002</v>
      </c>
      <c r="J17" s="21">
        <v>0</v>
      </c>
      <c r="K17" s="21">
        <v>5376.44</v>
      </c>
      <c r="L17" s="21">
        <v>0</v>
      </c>
      <c r="M17" s="21">
        <v>0</v>
      </c>
      <c r="N17" s="21">
        <v>0</v>
      </c>
      <c r="O17" s="21">
        <v>0</v>
      </c>
      <c r="P17" s="21">
        <v>5623.56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116">
        <f t="shared" si="6"/>
        <v>11000</v>
      </c>
      <c r="W17" s="519"/>
      <c r="X17" s="2"/>
    </row>
    <row r="18" spans="1:24" s="118" customFormat="1" ht="15" x14ac:dyDescent="0.25">
      <c r="A18" s="80" t="s">
        <v>459</v>
      </c>
      <c r="B18" s="80">
        <v>302</v>
      </c>
      <c r="C18" s="79" t="s">
        <v>58</v>
      </c>
      <c r="D18" s="80">
        <v>30202</v>
      </c>
      <c r="E18" s="79" t="s">
        <v>104</v>
      </c>
      <c r="F18" s="80">
        <v>2000</v>
      </c>
      <c r="G18" s="603">
        <v>22111</v>
      </c>
      <c r="H18" s="604" t="s">
        <v>140</v>
      </c>
      <c r="I18" s="605">
        <v>740000</v>
      </c>
      <c r="J18" s="543">
        <v>90000</v>
      </c>
      <c r="K18" s="543">
        <v>80000</v>
      </c>
      <c r="L18" s="543"/>
      <c r="M18" s="543">
        <v>570000</v>
      </c>
      <c r="N18" s="543">
        <v>0</v>
      </c>
      <c r="O18" s="543">
        <v>0</v>
      </c>
      <c r="P18" s="543">
        <v>0</v>
      </c>
      <c r="Q18" s="543">
        <v>0</v>
      </c>
      <c r="R18" s="543">
        <v>0</v>
      </c>
      <c r="S18" s="543">
        <v>0</v>
      </c>
      <c r="T18" s="543">
        <v>0</v>
      </c>
      <c r="U18" s="543"/>
      <c r="V18" s="116">
        <f t="shared" si="6"/>
        <v>740000</v>
      </c>
      <c r="W18" s="519"/>
      <c r="X18" s="2"/>
    </row>
    <row r="19" spans="1:24" s="118" customFormat="1" ht="15" x14ac:dyDescent="0.25">
      <c r="A19" s="80" t="s">
        <v>459</v>
      </c>
      <c r="B19" s="80">
        <v>302</v>
      </c>
      <c r="C19" s="79" t="s">
        <v>58</v>
      </c>
      <c r="D19" s="80">
        <v>30202</v>
      </c>
      <c r="E19" s="79" t="s">
        <v>104</v>
      </c>
      <c r="F19" s="80">
        <v>2000</v>
      </c>
      <c r="G19" s="80">
        <v>27111</v>
      </c>
      <c r="H19" s="159" t="s">
        <v>158</v>
      </c>
      <c r="I19" s="21">
        <v>30000</v>
      </c>
      <c r="J19" s="543">
        <v>10000</v>
      </c>
      <c r="K19" s="543">
        <v>10000</v>
      </c>
      <c r="L19" s="543">
        <v>10000</v>
      </c>
      <c r="M19" s="543">
        <v>0</v>
      </c>
      <c r="N19" s="543">
        <v>0</v>
      </c>
      <c r="O19" s="543">
        <v>0</v>
      </c>
      <c r="P19" s="543">
        <v>0</v>
      </c>
      <c r="Q19" s="543">
        <v>0</v>
      </c>
      <c r="R19" s="543">
        <v>0</v>
      </c>
      <c r="S19" s="543">
        <v>0</v>
      </c>
      <c r="T19" s="543">
        <v>0</v>
      </c>
      <c r="U19" s="543">
        <v>0</v>
      </c>
      <c r="V19" s="116">
        <f t="shared" si="6"/>
        <v>30000</v>
      </c>
      <c r="W19" s="519"/>
      <c r="X19" s="2"/>
    </row>
    <row r="20" spans="1:24" s="118" customFormat="1" ht="25.5" x14ac:dyDescent="0.25">
      <c r="A20" s="80" t="s">
        <v>459</v>
      </c>
      <c r="B20" s="80">
        <v>302</v>
      </c>
      <c r="C20" s="79" t="s">
        <v>58</v>
      </c>
      <c r="D20" s="80">
        <v>30203</v>
      </c>
      <c r="E20" s="159" t="s">
        <v>105</v>
      </c>
      <c r="F20" s="80">
        <v>2000</v>
      </c>
      <c r="G20" s="80">
        <v>21111</v>
      </c>
      <c r="H20" s="159" t="s">
        <v>132</v>
      </c>
      <c r="I20" s="21">
        <v>219600</v>
      </c>
      <c r="J20" s="21">
        <v>18299.999999999996</v>
      </c>
      <c r="K20" s="21">
        <v>18300</v>
      </c>
      <c r="L20" s="21">
        <v>18300</v>
      </c>
      <c r="M20" s="21">
        <v>18300</v>
      </c>
      <c r="N20" s="21">
        <v>18300</v>
      </c>
      <c r="O20" s="21">
        <v>18300</v>
      </c>
      <c r="P20" s="21">
        <v>18300</v>
      </c>
      <c r="Q20" s="21">
        <v>18299.999999999996</v>
      </c>
      <c r="R20" s="21">
        <v>18299.999999999996</v>
      </c>
      <c r="S20" s="21">
        <v>18300</v>
      </c>
      <c r="T20" s="21">
        <v>18300</v>
      </c>
      <c r="U20" s="21">
        <v>18300</v>
      </c>
      <c r="V20" s="116">
        <f t="shared" si="6"/>
        <v>219600</v>
      </c>
      <c r="W20" s="519"/>
      <c r="X20" s="2"/>
    </row>
    <row r="21" spans="1:24" s="118" customFormat="1" ht="25.5" x14ac:dyDescent="0.25">
      <c r="A21" s="80" t="s">
        <v>459</v>
      </c>
      <c r="B21" s="80">
        <v>302</v>
      </c>
      <c r="C21" s="79" t="s">
        <v>58</v>
      </c>
      <c r="D21" s="80">
        <v>30203</v>
      </c>
      <c r="E21" s="159" t="s">
        <v>105</v>
      </c>
      <c r="F21" s="80">
        <v>2000</v>
      </c>
      <c r="G21" s="80">
        <v>21411</v>
      </c>
      <c r="H21" s="159" t="s">
        <v>135</v>
      </c>
      <c r="I21" s="21">
        <v>180000</v>
      </c>
      <c r="J21" s="21">
        <v>15000</v>
      </c>
      <c r="K21" s="21">
        <v>15000</v>
      </c>
      <c r="L21" s="21">
        <v>15000</v>
      </c>
      <c r="M21" s="21">
        <v>15000</v>
      </c>
      <c r="N21" s="21">
        <v>15000</v>
      </c>
      <c r="O21" s="21">
        <v>15000</v>
      </c>
      <c r="P21" s="21">
        <v>15000</v>
      </c>
      <c r="Q21" s="21">
        <v>15000</v>
      </c>
      <c r="R21" s="21">
        <v>15000</v>
      </c>
      <c r="S21" s="21">
        <v>15000</v>
      </c>
      <c r="T21" s="21">
        <v>15000</v>
      </c>
      <c r="U21" s="21">
        <v>15000</v>
      </c>
      <c r="V21" s="116">
        <f t="shared" si="6"/>
        <v>180000</v>
      </c>
      <c r="W21" s="519"/>
      <c r="X21" s="2"/>
    </row>
    <row r="22" spans="1:24" s="118" customFormat="1" ht="15" x14ac:dyDescent="0.25">
      <c r="A22" s="80" t="s">
        <v>459</v>
      </c>
      <c r="B22" s="80">
        <v>302</v>
      </c>
      <c r="C22" s="79" t="s">
        <v>58</v>
      </c>
      <c r="D22" s="80">
        <v>30203</v>
      </c>
      <c r="E22" s="79" t="s">
        <v>105</v>
      </c>
      <c r="F22" s="80">
        <v>2000</v>
      </c>
      <c r="G22" s="80">
        <v>21611</v>
      </c>
      <c r="H22" s="159" t="s">
        <v>137</v>
      </c>
      <c r="I22" s="21">
        <v>10000</v>
      </c>
      <c r="J22" s="543">
        <v>10000</v>
      </c>
      <c r="K22" s="543">
        <v>0</v>
      </c>
      <c r="L22" s="543">
        <v>0</v>
      </c>
      <c r="M22" s="543">
        <v>0</v>
      </c>
      <c r="N22" s="543">
        <v>0</v>
      </c>
      <c r="O22" s="543">
        <v>0</v>
      </c>
      <c r="P22" s="543">
        <v>0</v>
      </c>
      <c r="Q22" s="543">
        <v>0</v>
      </c>
      <c r="R22" s="543">
        <v>0</v>
      </c>
      <c r="S22" s="543">
        <v>0</v>
      </c>
      <c r="T22" s="543">
        <v>0</v>
      </c>
      <c r="U22" s="543">
        <v>0</v>
      </c>
      <c r="V22" s="116">
        <f t="shared" si="6"/>
        <v>10000</v>
      </c>
      <c r="W22" s="519"/>
      <c r="X22" s="2"/>
    </row>
    <row r="23" spans="1:24" s="118" customFormat="1" ht="15" x14ac:dyDescent="0.25">
      <c r="A23" s="80" t="s">
        <v>459</v>
      </c>
      <c r="B23" s="80">
        <v>302</v>
      </c>
      <c r="C23" s="79" t="s">
        <v>58</v>
      </c>
      <c r="D23" s="80">
        <v>30203</v>
      </c>
      <c r="E23" s="79" t="s">
        <v>105</v>
      </c>
      <c r="F23" s="80">
        <v>2000</v>
      </c>
      <c r="G23" s="80">
        <v>22111</v>
      </c>
      <c r="H23" s="159" t="s">
        <v>140</v>
      </c>
      <c r="I23" s="21">
        <v>60000</v>
      </c>
      <c r="J23" s="543">
        <v>20000</v>
      </c>
      <c r="K23" s="543">
        <v>20000</v>
      </c>
      <c r="L23" s="543">
        <v>20000</v>
      </c>
      <c r="M23" s="543">
        <v>0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116">
        <f t="shared" si="6"/>
        <v>60000</v>
      </c>
      <c r="W23" s="519"/>
      <c r="X23" s="2"/>
    </row>
    <row r="24" spans="1:24" s="118" customFormat="1" ht="15" x14ac:dyDescent="0.25">
      <c r="A24" s="80" t="s">
        <v>459</v>
      </c>
      <c r="B24" s="80">
        <v>302</v>
      </c>
      <c r="C24" s="79" t="s">
        <v>58</v>
      </c>
      <c r="D24" s="80">
        <v>30204</v>
      </c>
      <c r="E24" s="79" t="s">
        <v>106</v>
      </c>
      <c r="F24" s="80">
        <v>2000</v>
      </c>
      <c r="G24" s="80">
        <v>21111</v>
      </c>
      <c r="H24" s="159" t="s">
        <v>132</v>
      </c>
      <c r="I24" s="21">
        <v>37000</v>
      </c>
      <c r="J24" s="21">
        <v>0</v>
      </c>
      <c r="K24" s="21">
        <v>17334.04</v>
      </c>
      <c r="L24" s="21">
        <v>0</v>
      </c>
      <c r="M24" s="21">
        <v>1726</v>
      </c>
      <c r="N24" s="21">
        <v>651</v>
      </c>
      <c r="O24" s="21">
        <v>0</v>
      </c>
      <c r="P24" s="21">
        <v>16637.96</v>
      </c>
      <c r="Q24" s="21">
        <v>0</v>
      </c>
      <c r="R24" s="21">
        <v>0</v>
      </c>
      <c r="S24" s="21">
        <v>651</v>
      </c>
      <c r="T24" s="21">
        <v>0</v>
      </c>
      <c r="U24" s="21">
        <v>0</v>
      </c>
      <c r="V24" s="116">
        <f t="shared" si="6"/>
        <v>37000</v>
      </c>
      <c r="W24" s="519"/>
      <c r="X24" s="2"/>
    </row>
    <row r="25" spans="1:24" s="118" customFormat="1" ht="25.5" x14ac:dyDescent="0.25">
      <c r="A25" s="80" t="s">
        <v>459</v>
      </c>
      <c r="B25" s="80">
        <v>302</v>
      </c>
      <c r="C25" s="79" t="s">
        <v>58</v>
      </c>
      <c r="D25" s="80">
        <v>30204</v>
      </c>
      <c r="E25" s="79" t="s">
        <v>106</v>
      </c>
      <c r="F25" s="80">
        <v>2000</v>
      </c>
      <c r="G25" s="80">
        <v>21411</v>
      </c>
      <c r="H25" s="159" t="s">
        <v>135</v>
      </c>
      <c r="I25" s="21">
        <v>52000</v>
      </c>
      <c r="J25" s="21">
        <v>19206.139999999996</v>
      </c>
      <c r="K25" s="21">
        <v>0</v>
      </c>
      <c r="L25" s="21">
        <v>0</v>
      </c>
      <c r="M25" s="21">
        <v>9058.48</v>
      </c>
      <c r="N25" s="21">
        <v>0</v>
      </c>
      <c r="O25" s="21">
        <v>0</v>
      </c>
      <c r="P25" s="21">
        <v>14523.439999999999</v>
      </c>
      <c r="Q25" s="21">
        <v>306.92</v>
      </c>
      <c r="R25" s="21">
        <v>0</v>
      </c>
      <c r="S25" s="21">
        <v>8751.56</v>
      </c>
      <c r="T25" s="21">
        <v>0</v>
      </c>
      <c r="U25" s="21">
        <v>153.46</v>
      </c>
      <c r="V25" s="116">
        <f t="shared" si="6"/>
        <v>51999.999999999993</v>
      </c>
      <c r="W25" s="519"/>
      <c r="X25" s="2"/>
    </row>
    <row r="26" spans="1:24" s="118" customFormat="1" ht="15" x14ac:dyDescent="0.25">
      <c r="A26" s="80" t="s">
        <v>459</v>
      </c>
      <c r="B26" s="80">
        <v>302</v>
      </c>
      <c r="C26" s="79" t="s">
        <v>58</v>
      </c>
      <c r="D26" s="80">
        <v>30204</v>
      </c>
      <c r="E26" s="79" t="s">
        <v>106</v>
      </c>
      <c r="F26" s="80">
        <v>2000</v>
      </c>
      <c r="G26" s="80">
        <v>21611</v>
      </c>
      <c r="H26" s="159" t="s">
        <v>137</v>
      </c>
      <c r="I26" s="21">
        <v>15000</v>
      </c>
      <c r="J26" s="21">
        <v>1550</v>
      </c>
      <c r="K26" s="21">
        <v>0</v>
      </c>
      <c r="L26" s="21">
        <v>5776.402</v>
      </c>
      <c r="M26" s="21">
        <v>0</v>
      </c>
      <c r="N26" s="21">
        <v>1550</v>
      </c>
      <c r="O26" s="21">
        <v>0</v>
      </c>
      <c r="P26" s="21">
        <v>0</v>
      </c>
      <c r="Q26" s="21">
        <v>4573.6000000000004</v>
      </c>
      <c r="R26" s="21">
        <v>0</v>
      </c>
      <c r="S26" s="21">
        <v>0</v>
      </c>
      <c r="T26" s="21">
        <v>0</v>
      </c>
      <c r="U26" s="21">
        <v>1550</v>
      </c>
      <c r="V26" s="116">
        <f t="shared" si="6"/>
        <v>15000.002</v>
      </c>
      <c r="W26" s="519"/>
      <c r="X26" s="2"/>
    </row>
    <row r="27" spans="1:24" s="118" customFormat="1" ht="15" x14ac:dyDescent="0.25">
      <c r="A27" s="80" t="s">
        <v>459</v>
      </c>
      <c r="B27" s="80">
        <v>302</v>
      </c>
      <c r="C27" s="79" t="s">
        <v>58</v>
      </c>
      <c r="D27" s="80">
        <v>30204</v>
      </c>
      <c r="E27" s="79" t="s">
        <v>106</v>
      </c>
      <c r="F27" s="80">
        <v>2000</v>
      </c>
      <c r="G27" s="80">
        <v>22111</v>
      </c>
      <c r="H27" s="159" t="s">
        <v>140</v>
      </c>
      <c r="I27" s="21">
        <v>12000</v>
      </c>
      <c r="J27" s="544">
        <v>1000</v>
      </c>
      <c r="K27" s="544">
        <v>1000</v>
      </c>
      <c r="L27" s="544">
        <v>1000</v>
      </c>
      <c r="M27" s="544">
        <v>1000</v>
      </c>
      <c r="N27" s="544">
        <v>1000</v>
      </c>
      <c r="O27" s="544">
        <v>1000</v>
      </c>
      <c r="P27" s="544">
        <v>1000</v>
      </c>
      <c r="Q27" s="544">
        <v>1000</v>
      </c>
      <c r="R27" s="544">
        <v>1000</v>
      </c>
      <c r="S27" s="544">
        <v>1000</v>
      </c>
      <c r="T27" s="544">
        <v>1000</v>
      </c>
      <c r="U27" s="544">
        <v>1000</v>
      </c>
      <c r="V27" s="116">
        <f t="shared" si="6"/>
        <v>12000</v>
      </c>
      <c r="W27" s="519"/>
      <c r="X27" s="2"/>
    </row>
    <row r="28" spans="1:24" s="118" customFormat="1" ht="15" x14ac:dyDescent="0.25">
      <c r="A28" s="163" t="s">
        <v>459</v>
      </c>
      <c r="B28" s="163">
        <v>302</v>
      </c>
      <c r="C28" s="164" t="s">
        <v>58</v>
      </c>
      <c r="D28" s="163">
        <v>30201</v>
      </c>
      <c r="E28" s="164" t="s">
        <v>58</v>
      </c>
      <c r="F28" s="163">
        <v>3000</v>
      </c>
      <c r="G28" s="163">
        <v>34111</v>
      </c>
      <c r="H28" s="165" t="s">
        <v>200</v>
      </c>
      <c r="I28" s="352">
        <v>532214.81999999995</v>
      </c>
      <c r="J28" s="352">
        <v>55000</v>
      </c>
      <c r="K28" s="352">
        <v>40000</v>
      </c>
      <c r="L28" s="352">
        <v>40000</v>
      </c>
      <c r="M28" s="352">
        <v>40000</v>
      </c>
      <c r="N28" s="352">
        <v>40000</v>
      </c>
      <c r="O28" s="352">
        <v>40000</v>
      </c>
      <c r="P28" s="352">
        <v>55000</v>
      </c>
      <c r="Q28" s="352">
        <v>55000</v>
      </c>
      <c r="R28" s="352">
        <v>40000</v>
      </c>
      <c r="S28" s="352">
        <v>40000</v>
      </c>
      <c r="T28" s="352">
        <v>40000</v>
      </c>
      <c r="U28" s="352">
        <v>47214.82</v>
      </c>
      <c r="V28" s="116">
        <f t="shared" si="6"/>
        <v>532214.81999999995</v>
      </c>
      <c r="W28" s="519"/>
      <c r="X28" s="2"/>
    </row>
    <row r="29" spans="1:24" s="118" customFormat="1" ht="25.5" x14ac:dyDescent="0.25">
      <c r="A29" s="163" t="s">
        <v>459</v>
      </c>
      <c r="B29" s="163">
        <v>302</v>
      </c>
      <c r="C29" s="164" t="s">
        <v>58</v>
      </c>
      <c r="D29" s="163">
        <v>30201</v>
      </c>
      <c r="E29" s="164" t="s">
        <v>58</v>
      </c>
      <c r="F29" s="163">
        <v>3000</v>
      </c>
      <c r="G29" s="163">
        <v>34211</v>
      </c>
      <c r="H29" s="165" t="s">
        <v>201</v>
      </c>
      <c r="I29" s="352">
        <v>324800</v>
      </c>
      <c r="J29" s="352">
        <v>0</v>
      </c>
      <c r="K29" s="352">
        <v>0</v>
      </c>
      <c r="L29" s="352">
        <v>0</v>
      </c>
      <c r="M29" s="352">
        <v>324800</v>
      </c>
      <c r="N29" s="352">
        <v>0</v>
      </c>
      <c r="O29" s="352">
        <v>0</v>
      </c>
      <c r="P29" s="352">
        <v>0</v>
      </c>
      <c r="Q29" s="352">
        <v>0</v>
      </c>
      <c r="R29" s="352">
        <v>0</v>
      </c>
      <c r="S29" s="352">
        <v>0</v>
      </c>
      <c r="T29" s="352">
        <v>0</v>
      </c>
      <c r="U29" s="352">
        <v>0</v>
      </c>
      <c r="V29" s="116">
        <f t="shared" si="6"/>
        <v>324800</v>
      </c>
      <c r="W29" s="519"/>
      <c r="X29" s="2"/>
    </row>
    <row r="30" spans="1:24" s="118" customFormat="1" ht="15" x14ac:dyDescent="0.25">
      <c r="A30" s="163" t="s">
        <v>459</v>
      </c>
      <c r="B30" s="163">
        <v>302</v>
      </c>
      <c r="C30" s="164" t="s">
        <v>58</v>
      </c>
      <c r="D30" s="163">
        <v>30202</v>
      </c>
      <c r="E30" s="164" t="s">
        <v>104</v>
      </c>
      <c r="F30" s="163">
        <v>3000</v>
      </c>
      <c r="G30" s="163">
        <v>32911</v>
      </c>
      <c r="H30" s="165" t="s">
        <v>192</v>
      </c>
      <c r="I30" s="352">
        <v>255000</v>
      </c>
      <c r="J30" s="352">
        <v>64999.998</v>
      </c>
      <c r="K30" s="352">
        <v>65000</v>
      </c>
      <c r="L30" s="352">
        <v>65000</v>
      </c>
      <c r="M30" s="352">
        <v>60000</v>
      </c>
      <c r="N30" s="352">
        <v>0</v>
      </c>
      <c r="O30" s="352">
        <v>0</v>
      </c>
      <c r="P30" s="352">
        <v>0</v>
      </c>
      <c r="Q30" s="352">
        <v>0</v>
      </c>
      <c r="R30" s="352">
        <v>0</v>
      </c>
      <c r="S30" s="352">
        <v>0</v>
      </c>
      <c r="T30" s="352">
        <v>0</v>
      </c>
      <c r="U30" s="352">
        <v>0</v>
      </c>
      <c r="V30" s="116">
        <f t="shared" si="6"/>
        <v>254999.99799999999</v>
      </c>
      <c r="W30" s="519"/>
      <c r="X30" s="2"/>
    </row>
    <row r="31" spans="1:24" s="118" customFormat="1" ht="25.5" x14ac:dyDescent="0.25">
      <c r="A31" s="163" t="s">
        <v>459</v>
      </c>
      <c r="B31" s="163">
        <v>302</v>
      </c>
      <c r="C31" s="164" t="s">
        <v>58</v>
      </c>
      <c r="D31" s="163">
        <v>30202</v>
      </c>
      <c r="E31" s="164" t="s">
        <v>104</v>
      </c>
      <c r="F31" s="163">
        <v>3000</v>
      </c>
      <c r="G31" s="600">
        <v>33611</v>
      </c>
      <c r="H31" s="601" t="s">
        <v>198</v>
      </c>
      <c r="I31" s="602">
        <v>1215000</v>
      </c>
      <c r="J31" s="352">
        <v>41000</v>
      </c>
      <c r="K31" s="352">
        <v>41000</v>
      </c>
      <c r="L31" s="352">
        <v>41000</v>
      </c>
      <c r="M31" s="352">
        <v>38000</v>
      </c>
      <c r="N31" s="352">
        <v>38000</v>
      </c>
      <c r="O31" s="352">
        <v>38000</v>
      </c>
      <c r="P31" s="352">
        <v>788000</v>
      </c>
      <c r="Q31" s="352">
        <v>38000</v>
      </c>
      <c r="R31" s="352">
        <v>38000</v>
      </c>
      <c r="S31" s="352">
        <v>38000</v>
      </c>
      <c r="T31" s="352">
        <v>38000</v>
      </c>
      <c r="U31" s="352">
        <v>38000</v>
      </c>
      <c r="V31" s="116">
        <f t="shared" si="6"/>
        <v>1215000</v>
      </c>
      <c r="W31" s="519"/>
      <c r="X31" s="2"/>
    </row>
    <row r="32" spans="1:24" s="118" customFormat="1" ht="25.5" x14ac:dyDescent="0.25">
      <c r="A32" s="163" t="s">
        <v>459</v>
      </c>
      <c r="B32" s="163">
        <v>302</v>
      </c>
      <c r="C32" s="164" t="s">
        <v>58</v>
      </c>
      <c r="D32" s="163">
        <v>30202</v>
      </c>
      <c r="E32" s="164" t="s">
        <v>104</v>
      </c>
      <c r="F32" s="163">
        <v>3000</v>
      </c>
      <c r="G32" s="163">
        <v>34311</v>
      </c>
      <c r="H32" s="165" t="s">
        <v>202</v>
      </c>
      <c r="I32" s="352">
        <v>335000</v>
      </c>
      <c r="J32" s="352">
        <v>27916.67</v>
      </c>
      <c r="K32" s="352">
        <v>27916.67</v>
      </c>
      <c r="L32" s="352">
        <v>27916.67</v>
      </c>
      <c r="M32" s="352">
        <v>27916.67</v>
      </c>
      <c r="N32" s="352">
        <v>27916.67</v>
      </c>
      <c r="O32" s="352">
        <v>27916.67</v>
      </c>
      <c r="P32" s="352">
        <v>27916.67</v>
      </c>
      <c r="Q32" s="352">
        <v>27916.67</v>
      </c>
      <c r="R32" s="352">
        <v>27916.66</v>
      </c>
      <c r="S32" s="352">
        <v>27916.66</v>
      </c>
      <c r="T32" s="352">
        <v>27916.66</v>
      </c>
      <c r="U32" s="352">
        <v>27916.66</v>
      </c>
      <c r="V32" s="116">
        <f t="shared" si="6"/>
        <v>334999.99999999988</v>
      </c>
      <c r="W32" s="519"/>
      <c r="X32" s="2"/>
    </row>
    <row r="33" spans="1:24" s="118" customFormat="1" ht="15" x14ac:dyDescent="0.25">
      <c r="A33" s="163" t="str">
        <f>'[30]21111'!$A$12</f>
        <v>09</v>
      </c>
      <c r="B33" s="163">
        <f>'[30]21111'!$F$2</f>
        <v>302</v>
      </c>
      <c r="C33" s="164" t="str">
        <f>'[30]21111'!$F$3</f>
        <v>TESORERÍA MUNICIPAL</v>
      </c>
      <c r="D33" s="163">
        <f>'[30]21111'!$F$4</f>
        <v>30202</v>
      </c>
      <c r="E33" s="164" t="str">
        <f>'[30]21111'!$F$5</f>
        <v xml:space="preserve">DIRECCIÓN DE INGRESOS </v>
      </c>
      <c r="F33" s="163">
        <v>3000</v>
      </c>
      <c r="G33" s="163">
        <v>35111</v>
      </c>
      <c r="H33" s="165" t="s">
        <v>208</v>
      </c>
      <c r="I33" s="352">
        <v>106245.61</v>
      </c>
      <c r="J33" s="352"/>
      <c r="K33" s="352"/>
      <c r="L33" s="352">
        <v>76245.61</v>
      </c>
      <c r="M33" s="352">
        <v>30000</v>
      </c>
      <c r="N33" s="352"/>
      <c r="O33" s="352"/>
      <c r="P33" s="352"/>
      <c r="Q33" s="352"/>
      <c r="R33" s="352"/>
      <c r="S33" s="352"/>
      <c r="T33" s="352"/>
      <c r="U33" s="352"/>
      <c r="V33" s="116">
        <f t="shared" si="6"/>
        <v>106245.61</v>
      </c>
      <c r="W33" s="519"/>
      <c r="X33" s="2"/>
    </row>
    <row r="34" spans="1:24" s="118" customFormat="1" ht="25.5" x14ac:dyDescent="0.25">
      <c r="A34" s="163" t="s">
        <v>459</v>
      </c>
      <c r="B34" s="163">
        <v>302</v>
      </c>
      <c r="C34" s="164" t="s">
        <v>58</v>
      </c>
      <c r="D34" s="163">
        <v>30202</v>
      </c>
      <c r="E34" s="164" t="s">
        <v>104</v>
      </c>
      <c r="F34" s="163">
        <v>3000</v>
      </c>
      <c r="G34" s="163">
        <v>39411</v>
      </c>
      <c r="H34" s="165" t="s">
        <v>231</v>
      </c>
      <c r="I34" s="352">
        <v>167600</v>
      </c>
      <c r="J34" s="352">
        <v>41900</v>
      </c>
      <c r="K34" s="352">
        <v>41900</v>
      </c>
      <c r="L34" s="352">
        <v>41900</v>
      </c>
      <c r="M34" s="352">
        <v>41900</v>
      </c>
      <c r="N34" s="352">
        <v>0</v>
      </c>
      <c r="O34" s="352">
        <v>0</v>
      </c>
      <c r="P34" s="352">
        <v>0</v>
      </c>
      <c r="Q34" s="352">
        <v>0</v>
      </c>
      <c r="R34" s="352">
        <v>0</v>
      </c>
      <c r="S34" s="352">
        <v>0</v>
      </c>
      <c r="T34" s="352">
        <v>0</v>
      </c>
      <c r="U34" s="352">
        <v>0</v>
      </c>
      <c r="V34" s="116">
        <f t="shared" si="6"/>
        <v>167600</v>
      </c>
      <c r="W34" s="519"/>
      <c r="X34" s="2"/>
    </row>
    <row r="35" spans="1:24" s="118" customFormat="1" ht="25.5" x14ac:dyDescent="0.25">
      <c r="A35" s="163" t="s">
        <v>459</v>
      </c>
      <c r="B35" s="163">
        <v>302</v>
      </c>
      <c r="C35" s="164" t="s">
        <v>58</v>
      </c>
      <c r="D35" s="163">
        <v>30203</v>
      </c>
      <c r="E35" s="164" t="s">
        <v>105</v>
      </c>
      <c r="F35" s="163">
        <v>3000</v>
      </c>
      <c r="G35" s="163">
        <v>33611</v>
      </c>
      <c r="H35" s="165" t="s">
        <v>198</v>
      </c>
      <c r="I35" s="352">
        <v>85000</v>
      </c>
      <c r="J35" s="352">
        <v>7083.33</v>
      </c>
      <c r="K35" s="352">
        <v>7083.33</v>
      </c>
      <c r="L35" s="352">
        <v>7083.33</v>
      </c>
      <c r="M35" s="352">
        <v>7083.33</v>
      </c>
      <c r="N35" s="352">
        <v>7083.33</v>
      </c>
      <c r="O35" s="352">
        <v>7083.33</v>
      </c>
      <c r="P35" s="352">
        <v>7083.33</v>
      </c>
      <c r="Q35" s="352">
        <v>7083.33</v>
      </c>
      <c r="R35" s="352">
        <v>7083.33</v>
      </c>
      <c r="S35" s="352">
        <v>7083.33</v>
      </c>
      <c r="T35" s="352">
        <v>7083.33</v>
      </c>
      <c r="U35" s="352">
        <v>7083.37</v>
      </c>
      <c r="V35" s="116">
        <f>SUM(J35:U35)</f>
        <v>85000</v>
      </c>
      <c r="W35" s="519"/>
      <c r="X35" s="2"/>
    </row>
    <row r="36" spans="1:24" s="118" customFormat="1" ht="25.5" x14ac:dyDescent="0.25">
      <c r="A36" s="163" t="s">
        <v>459</v>
      </c>
      <c r="B36" s="163">
        <v>302</v>
      </c>
      <c r="C36" s="164" t="s">
        <v>58</v>
      </c>
      <c r="D36" s="163">
        <v>30203</v>
      </c>
      <c r="E36" s="164" t="s">
        <v>105</v>
      </c>
      <c r="F36" s="163">
        <v>3000</v>
      </c>
      <c r="G36" s="163">
        <v>34311</v>
      </c>
      <c r="H36" s="165" t="s">
        <v>202</v>
      </c>
      <c r="I36" s="352">
        <v>4860319.12</v>
      </c>
      <c r="J36" s="352">
        <v>405000</v>
      </c>
      <c r="K36" s="352">
        <v>405000</v>
      </c>
      <c r="L36" s="352">
        <v>405000</v>
      </c>
      <c r="M36" s="352">
        <v>405000</v>
      </c>
      <c r="N36" s="352">
        <v>405000</v>
      </c>
      <c r="O36" s="352">
        <v>405000</v>
      </c>
      <c r="P36" s="352">
        <v>405000</v>
      </c>
      <c r="Q36" s="352">
        <v>405000</v>
      </c>
      <c r="R36" s="352">
        <v>405000</v>
      </c>
      <c r="S36" s="352">
        <v>405000</v>
      </c>
      <c r="T36" s="352">
        <v>405000</v>
      </c>
      <c r="U36" s="352">
        <v>405319.12</v>
      </c>
      <c r="V36" s="116">
        <f t="shared" si="6"/>
        <v>4860319.12</v>
      </c>
      <c r="W36" s="519"/>
      <c r="X36" s="2"/>
    </row>
    <row r="37" spans="1:24" s="118" customFormat="1" ht="15" x14ac:dyDescent="0.25">
      <c r="A37" s="163" t="s">
        <v>459</v>
      </c>
      <c r="B37" s="163">
        <v>302</v>
      </c>
      <c r="C37" s="164" t="s">
        <v>58</v>
      </c>
      <c r="D37" s="163">
        <v>30203</v>
      </c>
      <c r="E37" s="164" t="s">
        <v>105</v>
      </c>
      <c r="F37" s="163">
        <v>3000</v>
      </c>
      <c r="G37" s="163">
        <v>35111</v>
      </c>
      <c r="H37" s="165" t="s">
        <v>208</v>
      </c>
      <c r="I37" s="352">
        <v>149080.74</v>
      </c>
      <c r="J37" s="352">
        <v>37270.184999999998</v>
      </c>
      <c r="K37" s="352">
        <v>37270.184999999998</v>
      </c>
      <c r="L37" s="352">
        <v>37270.184999999998</v>
      </c>
      <c r="M37" s="352">
        <v>37270.184999999998</v>
      </c>
      <c r="N37" s="352"/>
      <c r="O37" s="352"/>
      <c r="P37" s="352"/>
      <c r="Q37" s="352"/>
      <c r="R37" s="352"/>
      <c r="S37" s="352"/>
      <c r="T37" s="352"/>
      <c r="U37" s="352"/>
      <c r="V37" s="116">
        <f t="shared" si="6"/>
        <v>149080.74</v>
      </c>
      <c r="W37" s="519"/>
      <c r="X37" s="2"/>
    </row>
    <row r="38" spans="1:24" s="118" customFormat="1" ht="25.5" x14ac:dyDescent="0.25">
      <c r="A38" s="163" t="s">
        <v>459</v>
      </c>
      <c r="B38" s="163">
        <v>302</v>
      </c>
      <c r="C38" s="164" t="s">
        <v>58</v>
      </c>
      <c r="D38" s="163">
        <v>30204</v>
      </c>
      <c r="E38" s="164" t="s">
        <v>106</v>
      </c>
      <c r="F38" s="163">
        <v>3000</v>
      </c>
      <c r="G38" s="163">
        <v>33611</v>
      </c>
      <c r="H38" s="165" t="s">
        <v>198</v>
      </c>
      <c r="I38" s="352">
        <v>45100</v>
      </c>
      <c r="J38" s="352">
        <v>0</v>
      </c>
      <c r="K38" s="352">
        <v>7516.6670000000004</v>
      </c>
      <c r="L38" s="352">
        <v>0</v>
      </c>
      <c r="M38" s="352">
        <v>7516.6670000000004</v>
      </c>
      <c r="N38" s="352">
        <v>0</v>
      </c>
      <c r="O38" s="352">
        <v>7516.6670000000004</v>
      </c>
      <c r="P38" s="352">
        <v>0</v>
      </c>
      <c r="Q38" s="352">
        <v>7516.6670000000004</v>
      </c>
      <c r="R38" s="352">
        <v>0</v>
      </c>
      <c r="S38" s="352">
        <v>7516.6670000000004</v>
      </c>
      <c r="T38" s="352">
        <v>0</v>
      </c>
      <c r="U38" s="352">
        <v>7516.6670000000004</v>
      </c>
      <c r="V38" s="116">
        <f t="shared" si="6"/>
        <v>45100.002</v>
      </c>
      <c r="W38" s="519"/>
      <c r="X38" s="2"/>
    </row>
    <row r="39" spans="1:24" s="118" customFormat="1" ht="15" x14ac:dyDescent="0.25">
      <c r="A39" s="163" t="s">
        <v>459</v>
      </c>
      <c r="B39" s="163">
        <v>302</v>
      </c>
      <c r="C39" s="164" t="s">
        <v>58</v>
      </c>
      <c r="D39" s="163">
        <v>30204</v>
      </c>
      <c r="E39" s="164" t="s">
        <v>106</v>
      </c>
      <c r="F39" s="163">
        <v>3000</v>
      </c>
      <c r="G39" s="163">
        <v>34111</v>
      </c>
      <c r="H39" s="165" t="s">
        <v>200</v>
      </c>
      <c r="I39" s="352">
        <v>6600</v>
      </c>
      <c r="J39" s="352">
        <v>550</v>
      </c>
      <c r="K39" s="352">
        <v>550</v>
      </c>
      <c r="L39" s="352">
        <v>550</v>
      </c>
      <c r="M39" s="352">
        <v>550</v>
      </c>
      <c r="N39" s="352">
        <v>550</v>
      </c>
      <c r="O39" s="352">
        <v>550</v>
      </c>
      <c r="P39" s="352">
        <v>550</v>
      </c>
      <c r="Q39" s="352">
        <v>550</v>
      </c>
      <c r="R39" s="352">
        <v>550</v>
      </c>
      <c r="S39" s="352">
        <v>550</v>
      </c>
      <c r="T39" s="352">
        <v>550</v>
      </c>
      <c r="U39" s="352">
        <v>550</v>
      </c>
      <c r="V39" s="116">
        <f t="shared" si="6"/>
        <v>6600</v>
      </c>
      <c r="W39" s="519"/>
      <c r="X39" s="2"/>
    </row>
    <row r="40" spans="1:24" s="118" customFormat="1" ht="25.5" x14ac:dyDescent="0.25">
      <c r="A40" s="163" t="s">
        <v>459</v>
      </c>
      <c r="B40" s="163">
        <v>302</v>
      </c>
      <c r="C40" s="164" t="s">
        <v>58</v>
      </c>
      <c r="D40" s="163">
        <v>30204</v>
      </c>
      <c r="E40" s="164" t="s">
        <v>106</v>
      </c>
      <c r="F40" s="163">
        <v>3000</v>
      </c>
      <c r="G40" s="163">
        <v>34211</v>
      </c>
      <c r="H40" s="165" t="s">
        <v>201</v>
      </c>
      <c r="I40" s="352">
        <v>36000</v>
      </c>
      <c r="J40" s="352">
        <v>3000</v>
      </c>
      <c r="K40" s="352">
        <v>3000</v>
      </c>
      <c r="L40" s="352">
        <v>3000</v>
      </c>
      <c r="M40" s="352">
        <v>3000</v>
      </c>
      <c r="N40" s="352">
        <v>3000</v>
      </c>
      <c r="O40" s="352">
        <v>3000</v>
      </c>
      <c r="P40" s="352">
        <v>3000</v>
      </c>
      <c r="Q40" s="352">
        <v>3000</v>
      </c>
      <c r="R40" s="352">
        <v>3000</v>
      </c>
      <c r="S40" s="352">
        <v>3000</v>
      </c>
      <c r="T40" s="352">
        <v>3000</v>
      </c>
      <c r="U40" s="352">
        <v>3000</v>
      </c>
      <c r="V40" s="116">
        <f t="shared" si="6"/>
        <v>36000</v>
      </c>
      <c r="W40" s="519"/>
      <c r="X40" s="2"/>
    </row>
    <row r="41" spans="1:24" s="118" customFormat="1" ht="15" x14ac:dyDescent="0.25">
      <c r="A41" s="163" t="s">
        <v>459</v>
      </c>
      <c r="B41" s="163">
        <v>302</v>
      </c>
      <c r="C41" s="164" t="s">
        <v>58</v>
      </c>
      <c r="D41" s="163">
        <v>30204</v>
      </c>
      <c r="E41" s="164" t="s">
        <v>106</v>
      </c>
      <c r="F41" s="163">
        <v>3000</v>
      </c>
      <c r="G41" s="163">
        <v>35111</v>
      </c>
      <c r="H41" s="165" t="s">
        <v>208</v>
      </c>
      <c r="I41" s="352">
        <v>21000</v>
      </c>
      <c r="J41" s="352">
        <v>0</v>
      </c>
      <c r="K41" s="352">
        <v>0</v>
      </c>
      <c r="L41" s="352">
        <v>7000</v>
      </c>
      <c r="M41" s="352">
        <v>0</v>
      </c>
      <c r="N41" s="352">
        <v>0</v>
      </c>
      <c r="O41" s="352">
        <v>7000</v>
      </c>
      <c r="P41" s="352">
        <v>0</v>
      </c>
      <c r="Q41" s="352">
        <v>0</v>
      </c>
      <c r="R41" s="352">
        <v>7000</v>
      </c>
      <c r="S41" s="352">
        <v>0</v>
      </c>
      <c r="T41" s="352">
        <v>0</v>
      </c>
      <c r="U41" s="352">
        <v>0</v>
      </c>
      <c r="V41" s="116">
        <f t="shared" si="6"/>
        <v>21000</v>
      </c>
      <c r="W41" s="519"/>
      <c r="X41" s="2"/>
    </row>
    <row r="42" spans="1:24" s="118" customFormat="1" ht="15" x14ac:dyDescent="0.25">
      <c r="A42" s="80" t="s">
        <v>459</v>
      </c>
      <c r="B42" s="80">
        <v>302</v>
      </c>
      <c r="C42" s="79" t="s">
        <v>58</v>
      </c>
      <c r="D42" s="80">
        <v>30201</v>
      </c>
      <c r="E42" s="79" t="s">
        <v>58</v>
      </c>
      <c r="F42" s="80">
        <v>4000</v>
      </c>
      <c r="G42" s="80">
        <v>45114</v>
      </c>
      <c r="H42" s="159" t="s">
        <v>242</v>
      </c>
      <c r="I42" s="21">
        <v>8819555.4100000001</v>
      </c>
      <c r="J42" s="21">
        <v>0</v>
      </c>
      <c r="K42" s="21">
        <v>819555.41</v>
      </c>
      <c r="L42" s="21">
        <v>0</v>
      </c>
      <c r="M42" s="21">
        <v>2000000</v>
      </c>
      <c r="N42" s="21">
        <v>0</v>
      </c>
      <c r="O42" s="21">
        <v>2000000</v>
      </c>
      <c r="P42" s="21">
        <v>0</v>
      </c>
      <c r="Q42" s="21">
        <v>2000000</v>
      </c>
      <c r="R42" s="21">
        <v>0</v>
      </c>
      <c r="S42" s="21">
        <v>2000000</v>
      </c>
      <c r="T42" s="21">
        <v>0</v>
      </c>
      <c r="U42" s="21">
        <v>0</v>
      </c>
      <c r="V42" s="116">
        <f t="shared" si="6"/>
        <v>8819555.4100000001</v>
      </c>
      <c r="W42" s="519"/>
      <c r="X42" s="2"/>
    </row>
    <row r="43" spans="1:24" s="118" customFormat="1" ht="15" x14ac:dyDescent="0.25">
      <c r="A43" s="80" t="s">
        <v>459</v>
      </c>
      <c r="B43" s="80">
        <v>302</v>
      </c>
      <c r="C43" s="79" t="s">
        <v>58</v>
      </c>
      <c r="D43" s="80">
        <v>30202</v>
      </c>
      <c r="E43" s="79" t="s">
        <v>104</v>
      </c>
      <c r="F43" s="80">
        <v>4000</v>
      </c>
      <c r="G43" s="80">
        <v>44111</v>
      </c>
      <c r="H43" s="159" t="s">
        <v>237</v>
      </c>
      <c r="I43" s="21">
        <v>800000</v>
      </c>
      <c r="J43" s="543">
        <v>0</v>
      </c>
      <c r="K43" s="543">
        <v>0</v>
      </c>
      <c r="L43" s="543">
        <v>0</v>
      </c>
      <c r="M43" s="543">
        <v>800000</v>
      </c>
      <c r="N43" s="543">
        <v>0</v>
      </c>
      <c r="O43" s="543">
        <v>0</v>
      </c>
      <c r="P43" s="543">
        <v>0</v>
      </c>
      <c r="Q43" s="543">
        <v>0</v>
      </c>
      <c r="R43" s="543">
        <v>0</v>
      </c>
      <c r="S43" s="543">
        <v>0</v>
      </c>
      <c r="T43" s="543">
        <v>0</v>
      </c>
      <c r="U43" s="543">
        <v>0</v>
      </c>
      <c r="V43" s="116">
        <f t="shared" si="6"/>
        <v>800000</v>
      </c>
      <c r="W43" s="519"/>
      <c r="X43" s="2"/>
    </row>
    <row r="44" spans="1:24" s="118" customFormat="1" ht="25.5" x14ac:dyDescent="0.25">
      <c r="A44" s="163" t="s">
        <v>459</v>
      </c>
      <c r="B44" s="163">
        <v>302</v>
      </c>
      <c r="C44" s="164" t="s">
        <v>58</v>
      </c>
      <c r="D44" s="163">
        <v>30201</v>
      </c>
      <c r="E44" s="164" t="s">
        <v>58</v>
      </c>
      <c r="F44" s="163">
        <v>5000</v>
      </c>
      <c r="G44" s="163">
        <v>51512</v>
      </c>
      <c r="H44" s="165" t="s">
        <v>248</v>
      </c>
      <c r="I44" s="352">
        <v>50000</v>
      </c>
      <c r="J44" s="352">
        <v>16666.666666666668</v>
      </c>
      <c r="K44" s="352">
        <v>16666.669999999998</v>
      </c>
      <c r="L44" s="352">
        <v>16666.666666666668</v>
      </c>
      <c r="M44" s="352">
        <v>0</v>
      </c>
      <c r="N44" s="352">
        <v>0</v>
      </c>
      <c r="O44" s="352">
        <v>0</v>
      </c>
      <c r="P44" s="352">
        <v>0</v>
      </c>
      <c r="Q44" s="352">
        <v>0</v>
      </c>
      <c r="R44" s="352">
        <v>0</v>
      </c>
      <c r="S44" s="352">
        <v>0</v>
      </c>
      <c r="T44" s="352">
        <v>0</v>
      </c>
      <c r="U44" s="352">
        <v>0</v>
      </c>
      <c r="V44" s="116">
        <f t="shared" si="6"/>
        <v>50000.003333333341</v>
      </c>
      <c r="W44" s="519"/>
      <c r="X44" s="2"/>
    </row>
    <row r="45" spans="1:24" s="118" customFormat="1" ht="15" x14ac:dyDescent="0.25">
      <c r="A45" s="163" t="s">
        <v>459</v>
      </c>
      <c r="B45" s="163">
        <v>302</v>
      </c>
      <c r="C45" s="164" t="s">
        <v>58</v>
      </c>
      <c r="D45" s="163">
        <v>30201</v>
      </c>
      <c r="E45" s="164" t="s">
        <v>58</v>
      </c>
      <c r="F45" s="163">
        <v>5000</v>
      </c>
      <c r="G45" s="600">
        <v>59112</v>
      </c>
      <c r="H45" s="601" t="s">
        <v>271</v>
      </c>
      <c r="I45" s="602">
        <v>4399000</v>
      </c>
      <c r="J45" s="352">
        <v>0</v>
      </c>
      <c r="K45" s="352">
        <v>0</v>
      </c>
      <c r="L45" s="352">
        <v>0</v>
      </c>
      <c r="M45" s="352">
        <v>4399000</v>
      </c>
      <c r="N45" s="352">
        <v>0</v>
      </c>
      <c r="O45" s="352">
        <v>0</v>
      </c>
      <c r="P45" s="352">
        <v>0</v>
      </c>
      <c r="Q45" s="352">
        <v>0</v>
      </c>
      <c r="R45" s="352">
        <v>0</v>
      </c>
      <c r="S45" s="352">
        <v>0</v>
      </c>
      <c r="T45" s="352">
        <v>0</v>
      </c>
      <c r="U45" s="352">
        <v>0</v>
      </c>
      <c r="V45" s="116">
        <f t="shared" si="6"/>
        <v>4399000</v>
      </c>
      <c r="W45" s="519"/>
      <c r="X45" s="2"/>
    </row>
    <row r="46" spans="1:24" s="118" customFormat="1" ht="25.5" x14ac:dyDescent="0.25">
      <c r="A46" s="163" t="s">
        <v>459</v>
      </c>
      <c r="B46" s="163">
        <v>302</v>
      </c>
      <c r="C46" s="164" t="s">
        <v>58</v>
      </c>
      <c r="D46" s="163">
        <v>30202</v>
      </c>
      <c r="E46" s="164" t="s">
        <v>104</v>
      </c>
      <c r="F46" s="163">
        <v>5000</v>
      </c>
      <c r="G46" s="600">
        <v>51512</v>
      </c>
      <c r="H46" s="601" t="s">
        <v>248</v>
      </c>
      <c r="I46" s="602">
        <v>180000</v>
      </c>
      <c r="J46" s="352">
        <v>123333.33333333333</v>
      </c>
      <c r="K46" s="352">
        <v>28333.333333333332</v>
      </c>
      <c r="L46" s="352">
        <v>28333.333333333332</v>
      </c>
      <c r="M46" s="352">
        <v>0</v>
      </c>
      <c r="N46" s="352">
        <v>0</v>
      </c>
      <c r="O46" s="352">
        <v>0</v>
      </c>
      <c r="P46" s="352">
        <v>0</v>
      </c>
      <c r="Q46" s="352">
        <v>0</v>
      </c>
      <c r="R46" s="352">
        <v>0</v>
      </c>
      <c r="S46" s="352">
        <v>0</v>
      </c>
      <c r="T46" s="352">
        <v>0</v>
      </c>
      <c r="U46" s="352">
        <v>0</v>
      </c>
      <c r="V46" s="116">
        <f t="shared" si="6"/>
        <v>180000</v>
      </c>
      <c r="W46" s="519"/>
      <c r="X46" s="2"/>
    </row>
    <row r="47" spans="1:24" s="118" customFormat="1" ht="15" x14ac:dyDescent="0.25">
      <c r="A47" s="163" t="s">
        <v>459</v>
      </c>
      <c r="B47" s="163">
        <v>302</v>
      </c>
      <c r="C47" s="164" t="s">
        <v>58</v>
      </c>
      <c r="D47" s="163">
        <v>30202</v>
      </c>
      <c r="E47" s="164" t="s">
        <v>104</v>
      </c>
      <c r="F47" s="163">
        <v>5000</v>
      </c>
      <c r="G47" s="600">
        <v>52112</v>
      </c>
      <c r="H47" s="601" t="s">
        <v>250</v>
      </c>
      <c r="I47" s="602">
        <v>325000</v>
      </c>
      <c r="J47" s="352">
        <v>0</v>
      </c>
      <c r="K47" s="352">
        <v>0</v>
      </c>
      <c r="L47" s="352">
        <v>0</v>
      </c>
      <c r="M47" s="352">
        <v>325000</v>
      </c>
      <c r="N47" s="352">
        <v>0</v>
      </c>
      <c r="O47" s="352">
        <v>0</v>
      </c>
      <c r="P47" s="352">
        <v>0</v>
      </c>
      <c r="Q47" s="352">
        <v>0</v>
      </c>
      <c r="R47" s="352">
        <v>0</v>
      </c>
      <c r="S47" s="352">
        <v>0</v>
      </c>
      <c r="T47" s="352">
        <v>0</v>
      </c>
      <c r="U47" s="352">
        <v>0</v>
      </c>
      <c r="V47" s="116">
        <f t="shared" si="6"/>
        <v>325000</v>
      </c>
      <c r="W47" s="519"/>
      <c r="X47" s="2"/>
    </row>
    <row r="48" spans="1:24" s="118" customFormat="1" ht="25.5" x14ac:dyDescent="0.25">
      <c r="A48" s="163" t="s">
        <v>459</v>
      </c>
      <c r="B48" s="163">
        <v>302</v>
      </c>
      <c r="C48" s="164" t="s">
        <v>58</v>
      </c>
      <c r="D48" s="163">
        <v>30203</v>
      </c>
      <c r="E48" s="164" t="s">
        <v>105</v>
      </c>
      <c r="F48" s="163">
        <v>5000</v>
      </c>
      <c r="G48" s="163">
        <v>51512</v>
      </c>
      <c r="H48" s="165" t="s">
        <v>248</v>
      </c>
      <c r="I48" s="352">
        <v>60000</v>
      </c>
      <c r="J48" s="352">
        <v>48000</v>
      </c>
      <c r="K48" s="352">
        <v>12000</v>
      </c>
      <c r="L48" s="352"/>
      <c r="M48" s="352">
        <v>0</v>
      </c>
      <c r="N48" s="352">
        <v>0</v>
      </c>
      <c r="O48" s="352">
        <v>0</v>
      </c>
      <c r="P48" s="352">
        <v>0</v>
      </c>
      <c r="Q48" s="352">
        <v>0</v>
      </c>
      <c r="R48" s="352">
        <v>0</v>
      </c>
      <c r="S48" s="352">
        <v>0</v>
      </c>
      <c r="T48" s="352">
        <v>0</v>
      </c>
      <c r="U48" s="352">
        <v>0</v>
      </c>
      <c r="V48" s="116">
        <f t="shared" si="6"/>
        <v>60000</v>
      </c>
      <c r="W48" s="519"/>
      <c r="X48" s="2"/>
    </row>
    <row r="54" spans="1:23" x14ac:dyDescent="0.2">
      <c r="A54" s="3"/>
      <c r="B54" s="3"/>
      <c r="C54" s="81"/>
      <c r="D54" s="81"/>
      <c r="E54" s="3"/>
      <c r="F54" s="3"/>
      <c r="G54" s="520"/>
      <c r="H54" s="19"/>
      <c r="I54" s="521"/>
      <c r="J54" s="522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</row>
    <row r="55" spans="1:23" x14ac:dyDescent="0.2">
      <c r="A55" s="3"/>
      <c r="B55" s="3"/>
      <c r="C55" s="81"/>
      <c r="D55" s="81"/>
      <c r="E55" s="3"/>
      <c r="F55" s="3"/>
      <c r="G55" s="520"/>
      <c r="H55" s="19"/>
      <c r="I55" s="521"/>
      <c r="J55" s="522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</row>
    <row r="56" spans="1:23" x14ac:dyDescent="0.2">
      <c r="A56" s="3"/>
      <c r="B56" s="3"/>
      <c r="C56" s="523"/>
      <c r="D56" s="81"/>
      <c r="E56" s="3"/>
      <c r="F56" s="3"/>
      <c r="G56" s="81"/>
      <c r="H56" s="19"/>
      <c r="I56" s="22"/>
      <c r="J56" s="524"/>
      <c r="K56" s="17"/>
      <c r="L56" s="17"/>
      <c r="M56" s="414"/>
      <c r="N56" s="17"/>
      <c r="O56" s="17"/>
      <c r="P56" s="17"/>
      <c r="Q56" s="17"/>
      <c r="R56" s="17"/>
      <c r="S56" s="17"/>
      <c r="T56" s="17"/>
      <c r="U56" s="414"/>
      <c r="V56" s="17"/>
      <c r="W56" s="17"/>
    </row>
    <row r="57" spans="1:23" x14ac:dyDescent="0.2">
      <c r="A57" s="646" t="s">
        <v>38</v>
      </c>
      <c r="B57" s="646"/>
      <c r="C57" s="646"/>
      <c r="D57" s="646"/>
      <c r="E57" s="20"/>
      <c r="F57" s="20"/>
      <c r="G57" s="353"/>
      <c r="H57" s="86"/>
      <c r="I57" s="49"/>
      <c r="J57" s="646" t="s">
        <v>35</v>
      </c>
      <c r="K57" s="646"/>
      <c r="L57" s="646"/>
      <c r="M57" s="646"/>
      <c r="N57" s="222"/>
      <c r="O57" s="222"/>
      <c r="P57" s="222"/>
      <c r="Q57" s="222"/>
      <c r="R57" s="49"/>
      <c r="S57" s="646" t="s">
        <v>39</v>
      </c>
      <c r="T57" s="646"/>
      <c r="U57" s="646"/>
      <c r="V57" s="646"/>
    </row>
    <row r="58" spans="1:23" x14ac:dyDescent="0.2">
      <c r="A58" s="20"/>
      <c r="B58" s="74"/>
      <c r="C58" s="354"/>
      <c r="D58" s="353"/>
      <c r="E58" s="20"/>
      <c r="F58" s="20"/>
      <c r="G58" s="525"/>
      <c r="H58" s="20"/>
      <c r="I58" s="20"/>
      <c r="J58" s="74"/>
      <c r="K58" s="222"/>
      <c r="L58" s="222"/>
      <c r="M58" s="222"/>
      <c r="N58" s="222"/>
      <c r="O58" s="222"/>
      <c r="P58" s="222"/>
      <c r="Q58" s="222"/>
      <c r="R58" s="20"/>
      <c r="S58" s="74"/>
      <c r="T58" s="222"/>
      <c r="U58" s="222"/>
      <c r="V58" s="222"/>
    </row>
    <row r="59" spans="1:23" x14ac:dyDescent="0.2">
      <c r="A59" s="50"/>
      <c r="B59" s="50"/>
      <c r="C59" s="526"/>
      <c r="D59" s="526"/>
      <c r="E59" s="227"/>
      <c r="F59" s="20"/>
      <c r="G59" s="353"/>
      <c r="H59" s="51"/>
      <c r="I59" s="52"/>
      <c r="J59" s="52"/>
      <c r="K59" s="222"/>
      <c r="L59" s="222"/>
      <c r="M59" s="222"/>
      <c r="N59" s="222"/>
      <c r="O59" s="222"/>
      <c r="P59" s="222"/>
      <c r="Q59" s="222"/>
      <c r="R59" s="51"/>
      <c r="S59" s="52"/>
      <c r="T59" s="222"/>
      <c r="U59" s="222"/>
      <c r="V59" s="222"/>
    </row>
    <row r="60" spans="1:23" x14ac:dyDescent="0.2">
      <c r="A60" s="734"/>
      <c r="B60" s="734"/>
      <c r="C60" s="734"/>
      <c r="D60" s="734"/>
      <c r="E60" s="227"/>
      <c r="F60" s="20"/>
      <c r="G60" s="353"/>
      <c r="H60" s="51"/>
      <c r="I60" s="52"/>
      <c r="J60" s="734"/>
      <c r="K60" s="734"/>
      <c r="L60" s="734"/>
      <c r="M60" s="734"/>
      <c r="N60" s="222"/>
      <c r="O60" s="222"/>
      <c r="P60" s="222"/>
      <c r="Q60" s="222"/>
      <c r="R60" s="51"/>
      <c r="S60" s="734"/>
      <c r="T60" s="734"/>
      <c r="U60" s="734"/>
      <c r="V60" s="734"/>
    </row>
    <row r="61" spans="1:23" x14ac:dyDescent="0.2">
      <c r="A61" s="731" t="s">
        <v>420</v>
      </c>
      <c r="B61" s="731"/>
      <c r="C61" s="731"/>
      <c r="D61" s="731"/>
      <c r="E61" s="227"/>
      <c r="F61" s="20"/>
      <c r="G61" s="353"/>
      <c r="H61" s="51"/>
      <c r="I61" s="52"/>
      <c r="J61" s="731" t="s">
        <v>460</v>
      </c>
      <c r="K61" s="731"/>
      <c r="L61" s="731"/>
      <c r="M61" s="731"/>
      <c r="N61" s="222"/>
      <c r="O61" s="222"/>
      <c r="P61" s="222"/>
      <c r="Q61" s="222"/>
      <c r="R61" s="51"/>
      <c r="S61" s="731" t="s">
        <v>421</v>
      </c>
      <c r="T61" s="731"/>
      <c r="U61" s="731"/>
      <c r="V61" s="731"/>
    </row>
    <row r="62" spans="1:23" x14ac:dyDescent="0.2">
      <c r="A62" s="736" t="s">
        <v>422</v>
      </c>
      <c r="B62" s="736"/>
      <c r="C62" s="736"/>
      <c r="D62" s="736"/>
      <c r="E62" s="3"/>
      <c r="F62" s="3"/>
      <c r="G62" s="81"/>
      <c r="H62" s="19"/>
      <c r="I62" s="22"/>
      <c r="J62" s="736" t="s">
        <v>461</v>
      </c>
      <c r="K62" s="736"/>
      <c r="L62" s="736"/>
      <c r="M62" s="736"/>
      <c r="N62" s="17"/>
      <c r="O62" s="17"/>
      <c r="P62" s="17"/>
      <c r="Q62" s="17"/>
      <c r="R62" s="17"/>
      <c r="S62" s="737" t="s">
        <v>423</v>
      </c>
      <c r="T62" s="737"/>
      <c r="U62" s="737"/>
      <c r="V62" s="737"/>
    </row>
    <row r="63" spans="1:23" x14ac:dyDescent="0.2">
      <c r="A63" s="3"/>
      <c r="B63" s="3"/>
      <c r="C63" s="81"/>
      <c r="D63" s="81"/>
      <c r="E63" s="3"/>
      <c r="F63" s="3"/>
      <c r="G63" s="81"/>
      <c r="H63" s="19"/>
      <c r="I63" s="22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</row>
    <row r="64" spans="1:23" x14ac:dyDescent="0.2">
      <c r="A64" s="3"/>
      <c r="B64" s="3"/>
      <c r="C64" s="81"/>
      <c r="D64" s="81"/>
      <c r="E64" s="3"/>
      <c r="F64" s="3"/>
      <c r="G64" s="81"/>
      <c r="H64" s="19"/>
      <c r="I64" s="22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</row>
    <row r="65" spans="1:23" x14ac:dyDescent="0.2">
      <c r="A65" s="3"/>
      <c r="B65" s="3"/>
      <c r="C65" s="81"/>
      <c r="D65" s="81"/>
      <c r="E65" s="3"/>
      <c r="F65" s="3"/>
      <c r="G65" s="81"/>
      <c r="H65" s="19"/>
      <c r="I65" s="22"/>
      <c r="J65" s="3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x14ac:dyDescent="0.2">
      <c r="A66" s="3"/>
      <c r="B66" s="3"/>
      <c r="C66" s="81"/>
      <c r="D66" s="81"/>
      <c r="E66" s="3"/>
      <c r="F66" s="3"/>
      <c r="G66" s="81"/>
      <c r="H66" s="19"/>
      <c r="I66" s="22"/>
      <c r="J66" s="3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</sheetData>
  <autoFilter ref="A8:X48" xr:uid="{00000000-0009-0000-0000-000001000000}">
    <filterColumn colId="1" showButton="0"/>
    <filterColumn colId="3" showButton="0"/>
    <filterColumn colId="6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</autoFilter>
  <mergeCells count="33">
    <mergeCell ref="W5:X5"/>
    <mergeCell ref="E2:G2"/>
    <mergeCell ref="E3:G3"/>
    <mergeCell ref="E4:G4"/>
    <mergeCell ref="E5:G5"/>
    <mergeCell ref="U5:V5"/>
    <mergeCell ref="A8:A14"/>
    <mergeCell ref="B8:C8"/>
    <mergeCell ref="D8:E8"/>
    <mergeCell ref="G8:H8"/>
    <mergeCell ref="I8:I9"/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A57:D57"/>
    <mergeCell ref="J57:M57"/>
    <mergeCell ref="S57:V57"/>
    <mergeCell ref="A60:D60"/>
    <mergeCell ref="J60:M60"/>
    <mergeCell ref="S60:V60"/>
    <mergeCell ref="A61:D61"/>
    <mergeCell ref="J61:M61"/>
    <mergeCell ref="S61:V61"/>
    <mergeCell ref="A62:D62"/>
    <mergeCell ref="J62:M62"/>
    <mergeCell ref="S62:V62"/>
  </mergeCells>
  <pageMargins left="0.31496062992125984" right="0.31496062992125984" top="0.35433070866141736" bottom="0.35433070866141736" header="0.31496062992125984" footer="0.31496062992125984"/>
  <pageSetup paperSize="5" scale="31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37"/>
  <sheetViews>
    <sheetView zoomScale="80" zoomScaleNormal="80" workbookViewId="0">
      <selection activeCell="A8" sqref="A8:A13"/>
    </sheetView>
  </sheetViews>
  <sheetFormatPr baseColWidth="10" defaultColWidth="11.42578125" defaultRowHeight="15" x14ac:dyDescent="0.2"/>
  <cols>
    <col min="1" max="1" width="24.7109375" style="449" customWidth="1"/>
    <col min="2" max="2" width="10.5703125" style="449" customWidth="1"/>
    <col min="3" max="3" width="36.42578125" style="450" customWidth="1"/>
    <col min="4" max="4" width="7.7109375" style="449" bestFit="1" customWidth="1"/>
    <col min="5" max="5" width="25.28515625" style="450" customWidth="1"/>
    <col min="6" max="6" width="14.5703125" style="449" customWidth="1"/>
    <col min="7" max="7" width="9" style="449" customWidth="1"/>
    <col min="8" max="8" width="53.42578125" style="478" customWidth="1"/>
    <col min="9" max="9" width="22.7109375" style="451" customWidth="1"/>
    <col min="10" max="10" width="17.140625" style="451" customWidth="1"/>
    <col min="11" max="11" width="18.7109375" style="451" bestFit="1" customWidth="1"/>
    <col min="12" max="21" width="17.140625" style="451" customWidth="1"/>
    <col min="22" max="22" width="21.140625" style="451" customWidth="1"/>
    <col min="23" max="23" width="18.140625" style="452" customWidth="1"/>
    <col min="24" max="24" width="19.7109375" style="452" customWidth="1"/>
    <col min="25" max="25" width="11.42578125" style="452"/>
    <col min="26" max="26" width="17.42578125" style="452" bestFit="1" customWidth="1"/>
    <col min="27" max="16384" width="11.42578125" style="452"/>
  </cols>
  <sheetData>
    <row r="1" spans="1:26" ht="15.75" x14ac:dyDescent="0.25">
      <c r="E1" s="772" t="s">
        <v>4</v>
      </c>
      <c r="F1" s="772"/>
      <c r="G1" s="772"/>
      <c r="H1" s="773"/>
    </row>
    <row r="2" spans="1:26" ht="15.75" x14ac:dyDescent="0.2">
      <c r="E2" s="770" t="str">
        <f>'[1]21111'!D2</f>
        <v>CLAVE DE LA UNIDAD RESPONSABLE (UR)</v>
      </c>
      <c r="F2" s="770"/>
      <c r="G2" s="770"/>
      <c r="H2" s="771">
        <f>'[1]21111'!G2</f>
        <v>305</v>
      </c>
      <c r="I2" s="771"/>
      <c r="Q2" s="453"/>
      <c r="R2" s="453"/>
      <c r="T2" s="453"/>
      <c r="U2" s="453"/>
      <c r="V2" s="453"/>
    </row>
    <row r="3" spans="1:26" ht="15.75" x14ac:dyDescent="0.2">
      <c r="E3" s="748" t="str">
        <f>'[1]21111'!D3</f>
        <v>NOMBRE DE LA UNIDAD RESPONSABLE</v>
      </c>
      <c r="F3" s="748"/>
      <c r="G3" s="748"/>
      <c r="H3" s="749" t="str">
        <f>'[1]21111'!G3</f>
        <v>SECRETARÍA DE RECURSOS HUMANOS Y MATERIALES</v>
      </c>
      <c r="I3" s="749"/>
    </row>
    <row r="4" spans="1:26" ht="15.75" x14ac:dyDescent="0.25">
      <c r="E4" s="770" t="str">
        <f>'[1]21111'!D4</f>
        <v>CLAVE DE LA UNIDAD EJECUTORA (UE)</v>
      </c>
      <c r="F4" s="770"/>
      <c r="G4" s="770"/>
      <c r="H4" s="771">
        <f>'[1]21111'!G4</f>
        <v>30501</v>
      </c>
      <c r="I4" s="771"/>
      <c r="S4" s="453"/>
      <c r="T4" s="453"/>
      <c r="U4" s="453"/>
      <c r="W4" s="454"/>
    </row>
    <row r="5" spans="1:26" ht="15.75" x14ac:dyDescent="0.25">
      <c r="C5" s="455"/>
      <c r="E5" s="748" t="str">
        <f>'[1]21111'!D5</f>
        <v>NOMBRE DE LA UNIDAD EJECUTORA</v>
      </c>
      <c r="F5" s="748"/>
      <c r="G5" s="748"/>
      <c r="H5" s="749" t="str">
        <f>'[1]21111'!G5</f>
        <v>SECRETARÍA DE RECURSOS HUMANOS Y MATERIALES</v>
      </c>
      <c r="I5" s="749"/>
      <c r="Q5" s="456"/>
      <c r="R5" s="456"/>
      <c r="T5" s="456"/>
      <c r="U5" s="750" t="s">
        <v>303</v>
      </c>
      <c r="V5" s="751"/>
      <c r="W5" s="752">
        <v>44951</v>
      </c>
      <c r="X5" s="753"/>
    </row>
    <row r="6" spans="1:26" ht="15.75" x14ac:dyDescent="0.25">
      <c r="A6" s="457"/>
      <c r="B6" s="458"/>
      <c r="C6" s="459"/>
      <c r="D6" s="458"/>
      <c r="E6" s="459"/>
      <c r="F6" s="457"/>
      <c r="G6" s="458"/>
      <c r="H6" s="460"/>
      <c r="I6" s="461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</row>
    <row r="7" spans="1:26" ht="15.75" x14ac:dyDescent="0.25">
      <c r="A7" s="457"/>
      <c r="B7" s="458"/>
      <c r="C7" s="459"/>
      <c r="D7" s="458"/>
      <c r="E7" s="462"/>
      <c r="F7" s="457"/>
      <c r="G7" s="458"/>
      <c r="H7" s="460"/>
      <c r="I7" s="461"/>
      <c r="J7" s="457"/>
      <c r="K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8" t="s">
        <v>290</v>
      </c>
      <c r="X7" s="458" t="s">
        <v>291</v>
      </c>
    </row>
    <row r="8" spans="1:26" s="56" customFormat="1" ht="15.75" x14ac:dyDescent="0.25">
      <c r="A8" s="754" t="str">
        <f>'[1]21111'!B9</f>
        <v>CLAVE DEL PROGRAMA PRESUPUESTARIO</v>
      </c>
      <c r="B8" s="756" t="s">
        <v>0</v>
      </c>
      <c r="C8" s="756"/>
      <c r="D8" s="757" t="s">
        <v>1</v>
      </c>
      <c r="E8" s="757"/>
      <c r="F8" s="463" t="s">
        <v>20</v>
      </c>
      <c r="G8" s="758" t="s">
        <v>2</v>
      </c>
      <c r="H8" s="759"/>
      <c r="I8" s="760" t="s">
        <v>274</v>
      </c>
      <c r="J8" s="762" t="s">
        <v>25</v>
      </c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4"/>
      <c r="V8" s="765" t="s">
        <v>34</v>
      </c>
      <c r="W8" s="767" t="s">
        <v>7</v>
      </c>
      <c r="X8" s="767" t="s">
        <v>8</v>
      </c>
    </row>
    <row r="9" spans="1:26" s="56" customFormat="1" ht="15.75" x14ac:dyDescent="0.25">
      <c r="A9" s="755"/>
      <c r="B9" s="464"/>
      <c r="C9" s="754" t="s">
        <v>5</v>
      </c>
      <c r="D9" s="769" t="s">
        <v>3</v>
      </c>
      <c r="E9" s="754" t="s">
        <v>5</v>
      </c>
      <c r="F9" s="463" t="s">
        <v>3</v>
      </c>
      <c r="G9" s="463" t="s">
        <v>3</v>
      </c>
      <c r="H9" s="213" t="s">
        <v>5</v>
      </c>
      <c r="I9" s="761"/>
      <c r="J9" s="465" t="s">
        <v>6</v>
      </c>
      <c r="K9" s="465" t="s">
        <v>9</v>
      </c>
      <c r="L9" s="465" t="s">
        <v>10</v>
      </c>
      <c r="M9" s="465" t="s">
        <v>11</v>
      </c>
      <c r="N9" s="465" t="s">
        <v>12</v>
      </c>
      <c r="O9" s="465" t="s">
        <v>13</v>
      </c>
      <c r="P9" s="465" t="s">
        <v>14</v>
      </c>
      <c r="Q9" s="465" t="s">
        <v>15</v>
      </c>
      <c r="R9" s="465" t="s">
        <v>16</v>
      </c>
      <c r="S9" s="465" t="s">
        <v>17</v>
      </c>
      <c r="T9" s="465" t="s">
        <v>18</v>
      </c>
      <c r="U9" s="465" t="s">
        <v>19</v>
      </c>
      <c r="V9" s="766"/>
      <c r="W9" s="768"/>
      <c r="X9" s="768"/>
    </row>
    <row r="10" spans="1:26" s="56" customFormat="1" ht="15.75" x14ac:dyDescent="0.25">
      <c r="A10" s="755"/>
      <c r="B10" s="739" t="s">
        <v>3</v>
      </c>
      <c r="C10" s="755"/>
      <c r="D10" s="739"/>
      <c r="E10" s="755"/>
      <c r="F10" s="740"/>
      <c r="G10" s="741"/>
      <c r="H10" s="742"/>
      <c r="I10" s="55">
        <f>SUM(I14:I24)</f>
        <v>32768911</v>
      </c>
      <c r="J10" s="55">
        <f>SUM(J14:J24)</f>
        <v>804702.88</v>
      </c>
      <c r="K10" s="55">
        <f t="shared" ref="K10:U10" si="0">SUM(K14:K24)</f>
        <v>15870791.083333334</v>
      </c>
      <c r="L10" s="55">
        <f t="shared" si="0"/>
        <v>929652.77</v>
      </c>
      <c r="M10" s="55">
        <f t="shared" si="0"/>
        <v>3028670.88</v>
      </c>
      <c r="N10" s="55">
        <f t="shared" si="0"/>
        <v>2131338.8533333335</v>
      </c>
      <c r="O10" s="55">
        <f t="shared" si="0"/>
        <v>6664792.54</v>
      </c>
      <c r="P10" s="55">
        <f t="shared" si="0"/>
        <v>189784.89</v>
      </c>
      <c r="Q10" s="55">
        <f t="shared" si="0"/>
        <v>468947.6733333334</v>
      </c>
      <c r="R10" s="55">
        <f t="shared" si="0"/>
        <v>2385146.6</v>
      </c>
      <c r="S10" s="55">
        <f t="shared" si="0"/>
        <v>182784.89</v>
      </c>
      <c r="T10" s="55">
        <f t="shared" si="0"/>
        <v>39234.39</v>
      </c>
      <c r="U10" s="55">
        <f t="shared" si="0"/>
        <v>73063.55</v>
      </c>
      <c r="V10" s="55">
        <f>SUM(V14:V24)</f>
        <v>32768911</v>
      </c>
      <c r="W10" s="768"/>
      <c r="X10" s="768"/>
      <c r="Z10" s="542"/>
    </row>
    <row r="11" spans="1:26" s="56" customFormat="1" ht="15.75" x14ac:dyDescent="0.25">
      <c r="A11" s="755"/>
      <c r="B11" s="739"/>
      <c r="C11" s="755"/>
      <c r="D11" s="739"/>
      <c r="E11" s="755"/>
      <c r="F11" s="267">
        <v>1000</v>
      </c>
      <c r="G11" s="743" t="s">
        <v>321</v>
      </c>
      <c r="H11" s="744"/>
      <c r="I11" s="57">
        <f>I14</f>
        <v>12147935</v>
      </c>
      <c r="J11" s="57">
        <f t="shared" ref="J11:U11" si="1">J14</f>
        <v>683265.87</v>
      </c>
      <c r="K11" s="57">
        <f t="shared" si="1"/>
        <v>765810.2</v>
      </c>
      <c r="L11" s="57">
        <f t="shared" si="1"/>
        <v>776022.77</v>
      </c>
      <c r="M11" s="57">
        <f t="shared" si="1"/>
        <v>2483123.4300000002</v>
      </c>
      <c r="N11" s="57">
        <f t="shared" si="1"/>
        <v>2026357.97</v>
      </c>
      <c r="O11" s="57">
        <f t="shared" si="1"/>
        <v>2486619.1</v>
      </c>
      <c r="P11" s="57">
        <f t="shared" si="1"/>
        <v>174784.89</v>
      </c>
      <c r="Q11" s="57">
        <f t="shared" si="1"/>
        <v>174784.89</v>
      </c>
      <c r="R11" s="57">
        <f t="shared" si="1"/>
        <v>2370146.6</v>
      </c>
      <c r="S11" s="57">
        <f t="shared" si="1"/>
        <v>174784.89</v>
      </c>
      <c r="T11" s="57">
        <f t="shared" si="1"/>
        <v>32234.39</v>
      </c>
      <c r="U11" s="57">
        <f t="shared" si="1"/>
        <v>0</v>
      </c>
      <c r="V11" s="44">
        <f>SUM(J11:U11)</f>
        <v>12147935.000000002</v>
      </c>
      <c r="W11" s="768"/>
      <c r="X11" s="768"/>
    </row>
    <row r="12" spans="1:26" s="56" customFormat="1" ht="15.75" x14ac:dyDescent="0.25">
      <c r="A12" s="755"/>
      <c r="B12" s="739"/>
      <c r="C12" s="755"/>
      <c r="D12" s="739"/>
      <c r="E12" s="755"/>
      <c r="F12" s="267">
        <v>2000</v>
      </c>
      <c r="G12" s="745" t="s">
        <v>322</v>
      </c>
      <c r="H12" s="745"/>
      <c r="I12" s="43">
        <f>I15+I16+I17+I19+I20+I21+I18</f>
        <v>15860000</v>
      </c>
      <c r="J12" s="43">
        <f>J15+J16+J17+J19+J20+J21+J18</f>
        <v>0</v>
      </c>
      <c r="K12" s="43">
        <f t="shared" ref="K12:U12" si="2">K15+K16+K17+K19+K20+K21+K18</f>
        <v>15089980.883333333</v>
      </c>
      <c r="L12" s="43">
        <f t="shared" si="2"/>
        <v>138630</v>
      </c>
      <c r="M12" s="43">
        <f t="shared" si="2"/>
        <v>189181.90000000002</v>
      </c>
      <c r="N12" s="43">
        <f t="shared" si="2"/>
        <v>89980.883333333346</v>
      </c>
      <c r="O12" s="43">
        <f t="shared" si="2"/>
        <v>0</v>
      </c>
      <c r="P12" s="43">
        <f t="shared" si="2"/>
        <v>0</v>
      </c>
      <c r="Q12" s="43">
        <f t="shared" si="2"/>
        <v>279162.78333333338</v>
      </c>
      <c r="R12" s="43">
        <f t="shared" si="2"/>
        <v>0</v>
      </c>
      <c r="S12" s="43">
        <f t="shared" si="2"/>
        <v>0</v>
      </c>
      <c r="T12" s="43">
        <f t="shared" si="2"/>
        <v>0</v>
      </c>
      <c r="U12" s="43">
        <f t="shared" si="2"/>
        <v>73063.55</v>
      </c>
      <c r="V12" s="44">
        <f t="shared" ref="V12:V13" si="3">SUM(J12:U12)</f>
        <v>15860000</v>
      </c>
      <c r="W12" s="768"/>
      <c r="X12" s="768"/>
    </row>
    <row r="13" spans="1:26" s="56" customFormat="1" ht="15.75" x14ac:dyDescent="0.25">
      <c r="A13" s="755"/>
      <c r="B13" s="739"/>
      <c r="C13" s="755"/>
      <c r="D13" s="739"/>
      <c r="E13" s="755"/>
      <c r="F13" s="267">
        <v>3000</v>
      </c>
      <c r="G13" s="745" t="s">
        <v>323</v>
      </c>
      <c r="H13" s="745"/>
      <c r="I13" s="43">
        <f>I22+I23+I24</f>
        <v>4760976</v>
      </c>
      <c r="J13" s="43">
        <f t="shared" ref="J13:U13" si="4">J22+J23+J24</f>
        <v>121437.01</v>
      </c>
      <c r="K13" s="43">
        <f t="shared" si="4"/>
        <v>15000</v>
      </c>
      <c r="L13" s="43">
        <f t="shared" si="4"/>
        <v>15000</v>
      </c>
      <c r="M13" s="43">
        <f t="shared" si="4"/>
        <v>356365.55</v>
      </c>
      <c r="N13" s="43">
        <f t="shared" si="4"/>
        <v>15000</v>
      </c>
      <c r="O13" s="43">
        <f t="shared" si="4"/>
        <v>4178173.44</v>
      </c>
      <c r="P13" s="43">
        <f t="shared" si="4"/>
        <v>15000</v>
      </c>
      <c r="Q13" s="43">
        <f t="shared" si="4"/>
        <v>15000</v>
      </c>
      <c r="R13" s="43">
        <f t="shared" si="4"/>
        <v>15000</v>
      </c>
      <c r="S13" s="43">
        <f t="shared" si="4"/>
        <v>8000</v>
      </c>
      <c r="T13" s="43">
        <f t="shared" si="4"/>
        <v>7000</v>
      </c>
      <c r="U13" s="43">
        <f t="shared" si="4"/>
        <v>0</v>
      </c>
      <c r="V13" s="44">
        <f t="shared" si="3"/>
        <v>4760976</v>
      </c>
      <c r="W13" s="768"/>
      <c r="X13" s="768"/>
    </row>
    <row r="14" spans="1:26" s="469" customFormat="1" ht="60" x14ac:dyDescent="0.25">
      <c r="A14" s="466" t="str">
        <f>'[10]15411'!$A$12</f>
        <v>08</v>
      </c>
      <c r="B14" s="466">
        <f>'[10]15411'!$F$2</f>
        <v>305</v>
      </c>
      <c r="C14" s="333" t="str">
        <f>'[10]15411'!$F$3</f>
        <v>SECRETARÍA DE RECURSOS HUMANOS Y MATERIALES</v>
      </c>
      <c r="D14" s="466">
        <f>'[10]15411'!$F$4</f>
        <v>30501</v>
      </c>
      <c r="E14" s="333" t="str">
        <f>'[10]15411'!$F$5</f>
        <v>SECRETARÍA DE RECURSOS HUMANOS Y MATERIALES</v>
      </c>
      <c r="F14" s="466">
        <v>1000</v>
      </c>
      <c r="G14" s="466">
        <v>15411</v>
      </c>
      <c r="H14" s="332" t="s">
        <v>320</v>
      </c>
      <c r="I14" s="467">
        <f>'[1]15411'!G12</f>
        <v>12147935</v>
      </c>
      <c r="J14" s="467">
        <v>683265.87</v>
      </c>
      <c r="K14" s="467">
        <v>765810.2</v>
      </c>
      <c r="L14" s="467">
        <v>776022.77</v>
      </c>
      <c r="M14" s="467">
        <v>2483123.4300000002</v>
      </c>
      <c r="N14" s="467">
        <v>2026357.97</v>
      </c>
      <c r="O14" s="467">
        <v>2486619.1</v>
      </c>
      <c r="P14" s="467">
        <v>174784.89</v>
      </c>
      <c r="Q14" s="467">
        <v>174784.89</v>
      </c>
      <c r="R14" s="467">
        <f>3204475.99-834329.39</f>
        <v>2370146.6</v>
      </c>
      <c r="S14" s="467">
        <v>174784.89</v>
      </c>
      <c r="T14" s="467">
        <v>32234.39</v>
      </c>
      <c r="U14" s="467">
        <v>0</v>
      </c>
      <c r="V14" s="468">
        <f t="shared" ref="V14:V24" si="5">SUM(J14:U14)</f>
        <v>12147935.000000002</v>
      </c>
      <c r="W14" s="466"/>
      <c r="X14" s="466"/>
      <c r="Z14" s="589"/>
    </row>
    <row r="15" spans="1:26" s="469" customFormat="1" ht="60" x14ac:dyDescent="0.25">
      <c r="A15" s="466" t="str">
        <f>'[1]21111'!$B$12</f>
        <v>08</v>
      </c>
      <c r="B15" s="466">
        <f>'[1]21111'!$G$2</f>
        <v>305</v>
      </c>
      <c r="C15" s="333" t="str">
        <f>'[1]21111'!$G$3</f>
        <v>SECRETARÍA DE RECURSOS HUMANOS Y MATERIALES</v>
      </c>
      <c r="D15" s="466">
        <f>'[1]21111'!$G$4</f>
        <v>30501</v>
      </c>
      <c r="E15" s="333" t="str">
        <f>'[1]21111'!$G$5</f>
        <v>SECRETARÍA DE RECURSOS HUMANOS Y MATERIALES</v>
      </c>
      <c r="F15" s="466">
        <v>2000</v>
      </c>
      <c r="G15" s="466">
        <v>21111</v>
      </c>
      <c r="H15" s="332" t="s">
        <v>132</v>
      </c>
      <c r="I15" s="467">
        <f>'[1]21111'!G12</f>
        <v>400000</v>
      </c>
      <c r="J15" s="467">
        <f>'[1]21111'!M11</f>
        <v>0</v>
      </c>
      <c r="K15" s="467">
        <f>'[1]21111'!N11</f>
        <v>0</v>
      </c>
      <c r="L15" s="467">
        <f>'[1]21111'!O11</f>
        <v>0</v>
      </c>
      <c r="M15" s="467">
        <f>'[1]21111'!P11</f>
        <v>189181.90000000002</v>
      </c>
      <c r="N15" s="467">
        <f>'[1]21111'!Q11</f>
        <v>0</v>
      </c>
      <c r="O15" s="467">
        <f>'[1]21111'!R11</f>
        <v>0</v>
      </c>
      <c r="P15" s="467">
        <f>'[1]21111'!S11</f>
        <v>0</v>
      </c>
      <c r="Q15" s="467">
        <f>'[1]21111'!T11</f>
        <v>189181.90000000002</v>
      </c>
      <c r="R15" s="467">
        <f>'[1]21111'!U11</f>
        <v>0</v>
      </c>
      <c r="S15" s="467">
        <f>'[1]21111'!V11</f>
        <v>0</v>
      </c>
      <c r="T15" s="467">
        <f>'[1]21111'!W11</f>
        <v>0</v>
      </c>
      <c r="U15" s="467">
        <v>21636.2</v>
      </c>
      <c r="V15" s="468">
        <f t="shared" si="5"/>
        <v>400000.00000000006</v>
      </c>
      <c r="W15" s="466"/>
      <c r="X15" s="466"/>
      <c r="Z15" s="589"/>
    </row>
    <row r="16" spans="1:26" s="469" customFormat="1" ht="60" x14ac:dyDescent="0.25">
      <c r="A16" s="466" t="str">
        <f>'[1]21111'!$B$12</f>
        <v>08</v>
      </c>
      <c r="B16" s="466">
        <f>'[1]21111'!$G$2</f>
        <v>305</v>
      </c>
      <c r="C16" s="333" t="str">
        <f>'[1]21111'!$G$3</f>
        <v>SECRETARÍA DE RECURSOS HUMANOS Y MATERIALES</v>
      </c>
      <c r="D16" s="466">
        <f>'[1]21111'!$G$4</f>
        <v>30501</v>
      </c>
      <c r="E16" s="333" t="str">
        <f>'[1]21111'!$G$5</f>
        <v>SECRETARÍA DE RECURSOS HUMANOS Y MATERIALES</v>
      </c>
      <c r="F16" s="466">
        <v>2000</v>
      </c>
      <c r="G16" s="466">
        <v>21411</v>
      </c>
      <c r="H16" s="332" t="s">
        <v>135</v>
      </c>
      <c r="I16" s="467">
        <f>'[1]21411'!G12</f>
        <v>70000</v>
      </c>
      <c r="J16" s="467">
        <f>'[1]21411'!M11</f>
        <v>0</v>
      </c>
      <c r="K16" s="467">
        <f>'[1]21411'!N11</f>
        <v>0</v>
      </c>
      <c r="L16" s="467">
        <f>'[1]21411'!O11</f>
        <v>60510</v>
      </c>
      <c r="M16" s="467">
        <f>'[1]21411'!P11</f>
        <v>0</v>
      </c>
      <c r="N16" s="467">
        <f>'[1]21411'!Q11</f>
        <v>0</v>
      </c>
      <c r="O16" s="467">
        <f>'[1]21411'!R11</f>
        <v>0</v>
      </c>
      <c r="P16" s="467">
        <f>'[1]21411'!S11</f>
        <v>0</v>
      </c>
      <c r="Q16" s="467">
        <f>'[1]21411'!T11</f>
        <v>0</v>
      </c>
      <c r="R16" s="467">
        <f>'[1]21411'!U11</f>
        <v>0</v>
      </c>
      <c r="S16" s="467">
        <f>'[1]21411'!V11</f>
        <v>0</v>
      </c>
      <c r="T16" s="467">
        <f>'[1]21411'!W11</f>
        <v>0</v>
      </c>
      <c r="U16" s="467">
        <v>9490</v>
      </c>
      <c r="V16" s="468">
        <f t="shared" si="5"/>
        <v>70000</v>
      </c>
      <c r="W16" s="470"/>
      <c r="X16" s="470"/>
      <c r="Z16" s="589"/>
    </row>
    <row r="17" spans="1:26" s="469" customFormat="1" ht="60" x14ac:dyDescent="0.25">
      <c r="A17" s="466" t="str">
        <f>'[1]21111'!$B$12</f>
        <v>08</v>
      </c>
      <c r="B17" s="466">
        <f>'[1]21111'!$G$2</f>
        <v>305</v>
      </c>
      <c r="C17" s="333" t="str">
        <f>'[1]21111'!$G$3</f>
        <v>SECRETARÍA DE RECURSOS HUMANOS Y MATERIALES</v>
      </c>
      <c r="D17" s="466">
        <f>'[1]21111'!$G$4</f>
        <v>30501</v>
      </c>
      <c r="E17" s="333" t="str">
        <f>'[1]21111'!$G$5</f>
        <v>SECRETARÍA DE RECURSOS HUMANOS Y MATERIALES</v>
      </c>
      <c r="F17" s="466">
        <v>2000</v>
      </c>
      <c r="G17" s="466">
        <v>21611</v>
      </c>
      <c r="H17" s="332" t="s">
        <v>137</v>
      </c>
      <c r="I17" s="471">
        <f>'[1]21611'!G12</f>
        <v>270000</v>
      </c>
      <c r="J17" s="471">
        <f>'[1]21611'!M11</f>
        <v>0</v>
      </c>
      <c r="K17" s="471">
        <f>'[1]21611'!N11</f>
        <v>89980.883333333346</v>
      </c>
      <c r="L17" s="471">
        <f>'[1]21611'!O11</f>
        <v>0</v>
      </c>
      <c r="M17" s="471">
        <f>'[1]21611'!P11</f>
        <v>0</v>
      </c>
      <c r="N17" s="471">
        <f>'[1]21611'!Q11</f>
        <v>89980.883333333346</v>
      </c>
      <c r="O17" s="471">
        <f>'[1]21611'!R11</f>
        <v>0</v>
      </c>
      <c r="P17" s="471">
        <f>'[1]21611'!S11</f>
        <v>0</v>
      </c>
      <c r="Q17" s="471">
        <f>'[1]21611'!T11</f>
        <v>89980.883333333346</v>
      </c>
      <c r="R17" s="471">
        <f>'[1]21611'!U11</f>
        <v>0</v>
      </c>
      <c r="S17" s="471">
        <f>'[1]21611'!V11</f>
        <v>0</v>
      </c>
      <c r="T17" s="471">
        <f>'[1]21611'!W11</f>
        <v>0</v>
      </c>
      <c r="U17" s="471">
        <v>57.35</v>
      </c>
      <c r="V17" s="468">
        <f t="shared" si="5"/>
        <v>270000</v>
      </c>
      <c r="W17" s="471"/>
      <c r="X17" s="470"/>
      <c r="Z17" s="589"/>
    </row>
    <row r="18" spans="1:26" s="469" customFormat="1" ht="60" x14ac:dyDescent="0.25">
      <c r="A18" s="466" t="str">
        <f>'[1]21111'!$B$12</f>
        <v>08</v>
      </c>
      <c r="B18" s="466">
        <f>'[1]21111'!$G$2</f>
        <v>305</v>
      </c>
      <c r="C18" s="333" t="str">
        <f>'[1]21111'!$G$3</f>
        <v>SECRETARÍA DE RECURSOS HUMANOS Y MATERIALES</v>
      </c>
      <c r="D18" s="466">
        <f>'[1]21111'!$G$4</f>
        <v>30501</v>
      </c>
      <c r="E18" s="333" t="str">
        <f>'[1]21111'!$G$5</f>
        <v>SECRETARÍA DE RECURSOS HUMANOS Y MATERIALES</v>
      </c>
      <c r="F18" s="466">
        <v>2000</v>
      </c>
      <c r="G18" s="466">
        <v>24611</v>
      </c>
      <c r="H18" s="332" t="s">
        <v>148</v>
      </c>
      <c r="I18" s="471">
        <v>350000</v>
      </c>
      <c r="J18" s="471">
        <v>0</v>
      </c>
      <c r="K18" s="471">
        <v>350000</v>
      </c>
      <c r="L18" s="471">
        <v>0</v>
      </c>
      <c r="M18" s="471">
        <v>0</v>
      </c>
      <c r="N18" s="471">
        <v>0</v>
      </c>
      <c r="O18" s="471">
        <v>0</v>
      </c>
      <c r="P18" s="471">
        <v>0</v>
      </c>
      <c r="Q18" s="471">
        <v>0</v>
      </c>
      <c r="R18" s="471">
        <v>0</v>
      </c>
      <c r="S18" s="471">
        <v>0</v>
      </c>
      <c r="T18" s="471">
        <v>0</v>
      </c>
      <c r="U18" s="471">
        <v>0</v>
      </c>
      <c r="V18" s="468">
        <f t="shared" si="5"/>
        <v>350000</v>
      </c>
      <c r="W18" s="471"/>
      <c r="X18" s="470"/>
      <c r="Z18" s="589"/>
    </row>
    <row r="19" spans="1:26" s="469" customFormat="1" ht="60" x14ac:dyDescent="0.25">
      <c r="A19" s="466" t="str">
        <f>'[1]21111'!$B$12</f>
        <v>08</v>
      </c>
      <c r="B19" s="466">
        <f>'[1]21111'!$G$2</f>
        <v>305</v>
      </c>
      <c r="C19" s="333" t="str">
        <f>'[1]21111'!$G$3</f>
        <v>SECRETARÍA DE RECURSOS HUMANOS Y MATERIALES</v>
      </c>
      <c r="D19" s="466">
        <f>'[1]21111'!$G$4</f>
        <v>30501</v>
      </c>
      <c r="E19" s="333" t="str">
        <f>'[1]21111'!$G$5</f>
        <v>SECRETARÍA DE RECURSOS HUMANOS Y MATERIALES</v>
      </c>
      <c r="F19" s="466">
        <v>2000</v>
      </c>
      <c r="G19" s="466">
        <v>26111</v>
      </c>
      <c r="H19" s="332" t="s">
        <v>157</v>
      </c>
      <c r="I19" s="467">
        <f>'[1]26111'!G12</f>
        <v>120000</v>
      </c>
      <c r="J19" s="467">
        <f>'[1]26111'!M11</f>
        <v>0</v>
      </c>
      <c r="K19" s="467">
        <f>'[1]26111'!N11</f>
        <v>0</v>
      </c>
      <c r="L19" s="467">
        <f>'[1]26111'!O11</f>
        <v>78120</v>
      </c>
      <c r="M19" s="467">
        <f>'[1]26111'!P11</f>
        <v>0</v>
      </c>
      <c r="N19" s="467">
        <f>'[1]26111'!Q11</f>
        <v>0</v>
      </c>
      <c r="O19" s="467">
        <f>'[1]26111'!R11</f>
        <v>0</v>
      </c>
      <c r="P19" s="467">
        <f>'[1]26111'!S11</f>
        <v>0</v>
      </c>
      <c r="Q19" s="467">
        <f>'[1]26111'!T11</f>
        <v>0</v>
      </c>
      <c r="R19" s="467">
        <f>'[1]26111'!U11</f>
        <v>0</v>
      </c>
      <c r="S19" s="467">
        <f>'[1]26111'!V11</f>
        <v>0</v>
      </c>
      <c r="T19" s="467">
        <f>'[1]26111'!W11</f>
        <v>0</v>
      </c>
      <c r="U19" s="467">
        <v>41880</v>
      </c>
      <c r="V19" s="468">
        <f t="shared" si="5"/>
        <v>120000</v>
      </c>
      <c r="W19" s="470"/>
      <c r="X19" s="470"/>
      <c r="Z19" s="589"/>
    </row>
    <row r="20" spans="1:26" s="469" customFormat="1" ht="60" x14ac:dyDescent="0.25">
      <c r="A20" s="466" t="str">
        <f>'[1]21111'!$B$12</f>
        <v>08</v>
      </c>
      <c r="B20" s="466">
        <f>'[1]21111'!$G$2</f>
        <v>305</v>
      </c>
      <c r="C20" s="333" t="str">
        <f>'[1]21111'!$G$3</f>
        <v>SECRETARÍA DE RECURSOS HUMANOS Y MATERIALES</v>
      </c>
      <c r="D20" s="466">
        <f>'[1]21111'!$G$4</f>
        <v>30501</v>
      </c>
      <c r="E20" s="333" t="str">
        <f>'[1]21111'!$G$5</f>
        <v>SECRETARÍA DE RECURSOS HUMANOS Y MATERIALES</v>
      </c>
      <c r="F20" s="466">
        <v>2000</v>
      </c>
      <c r="G20" s="466">
        <v>27111</v>
      </c>
      <c r="H20" s="332" t="s">
        <v>158</v>
      </c>
      <c r="I20" s="77">
        <v>10500000</v>
      </c>
      <c r="J20" s="467">
        <f>'[1]27111'!M11</f>
        <v>0</v>
      </c>
      <c r="K20" s="467">
        <v>10500000</v>
      </c>
      <c r="L20" s="467">
        <f>'[1]27111'!O11</f>
        <v>0</v>
      </c>
      <c r="M20" s="467">
        <f>'[1]27111'!P11</f>
        <v>0</v>
      </c>
      <c r="N20" s="467">
        <f>'[1]27111'!Q11</f>
        <v>0</v>
      </c>
      <c r="O20" s="467">
        <f>'[1]27111'!R11</f>
        <v>0</v>
      </c>
      <c r="P20" s="467">
        <f>'[1]27111'!S11</f>
        <v>0</v>
      </c>
      <c r="Q20" s="467">
        <f>'[1]27111'!T11</f>
        <v>0</v>
      </c>
      <c r="R20" s="467">
        <f>'[1]27111'!U11</f>
        <v>0</v>
      </c>
      <c r="S20" s="467">
        <f>'[1]27111'!V11</f>
        <v>0</v>
      </c>
      <c r="T20" s="467">
        <f>'[1]27111'!W11</f>
        <v>0</v>
      </c>
      <c r="U20" s="467">
        <v>0</v>
      </c>
      <c r="V20" s="468">
        <f t="shared" si="5"/>
        <v>10500000</v>
      </c>
      <c r="W20" s="470"/>
      <c r="X20" s="470"/>
      <c r="Z20" s="589"/>
    </row>
    <row r="21" spans="1:26" s="469" customFormat="1" ht="60" x14ac:dyDescent="0.25">
      <c r="A21" s="466" t="str">
        <f>'[1]21111'!$B$12</f>
        <v>08</v>
      </c>
      <c r="B21" s="466">
        <f>'[1]21111'!$G$2</f>
        <v>305</v>
      </c>
      <c r="C21" s="333" t="str">
        <f>'[1]21111'!$G$3</f>
        <v>SECRETARÍA DE RECURSOS HUMANOS Y MATERIALES</v>
      </c>
      <c r="D21" s="466">
        <f>'[1]21111'!$G$4</f>
        <v>30501</v>
      </c>
      <c r="E21" s="333" t="str">
        <f>'[1]21111'!$G$5</f>
        <v>SECRETARÍA DE RECURSOS HUMANOS Y MATERIALES</v>
      </c>
      <c r="F21" s="466">
        <v>2000</v>
      </c>
      <c r="G21" s="466">
        <v>27211</v>
      </c>
      <c r="H21" s="332" t="s">
        <v>159</v>
      </c>
      <c r="I21" s="77">
        <v>4150000</v>
      </c>
      <c r="J21" s="467">
        <v>0</v>
      </c>
      <c r="K21" s="467">
        <v>4150000</v>
      </c>
      <c r="L21" s="467">
        <f>'[1]27211'!O11</f>
        <v>0</v>
      </c>
      <c r="M21" s="467">
        <f>'[1]27211'!P11</f>
        <v>0</v>
      </c>
      <c r="N21" s="467">
        <f>'[1]27211'!Q11</f>
        <v>0</v>
      </c>
      <c r="O21" s="467">
        <f>'[1]27211'!R11</f>
        <v>0</v>
      </c>
      <c r="P21" s="467">
        <f>'[1]27211'!S11</f>
        <v>0</v>
      </c>
      <c r="Q21" s="467">
        <f>'[1]27211'!T11</f>
        <v>0</v>
      </c>
      <c r="R21" s="467">
        <f>'[1]27211'!U11</f>
        <v>0</v>
      </c>
      <c r="S21" s="467">
        <f>'[1]27211'!V11</f>
        <v>0</v>
      </c>
      <c r="T21" s="467">
        <f>'[1]27211'!W11</f>
        <v>0</v>
      </c>
      <c r="U21" s="467">
        <v>0</v>
      </c>
      <c r="V21" s="468">
        <f t="shared" si="5"/>
        <v>4150000</v>
      </c>
      <c r="W21" s="470"/>
      <c r="X21" s="470"/>
      <c r="Z21" s="589"/>
    </row>
    <row r="22" spans="1:26" s="469" customFormat="1" ht="60" x14ac:dyDescent="0.25">
      <c r="A22" s="466" t="str">
        <f>'[1]21111'!$B$12</f>
        <v>08</v>
      </c>
      <c r="B22" s="466">
        <f>'[1]21111'!$G$2</f>
        <v>305</v>
      </c>
      <c r="C22" s="333" t="str">
        <f>'[1]21111'!$G$3</f>
        <v>SECRETARÍA DE RECURSOS HUMANOS Y MATERIALES</v>
      </c>
      <c r="D22" s="466">
        <f>'[1]21111'!$G$4</f>
        <v>30501</v>
      </c>
      <c r="E22" s="333" t="str">
        <f>'[1]21111'!$G$5</f>
        <v>SECRETARÍA DE RECURSOS HUMANOS Y MATERIALES</v>
      </c>
      <c r="F22" s="466">
        <v>3000</v>
      </c>
      <c r="G22" s="466">
        <v>33611</v>
      </c>
      <c r="H22" s="332" t="s">
        <v>198</v>
      </c>
      <c r="I22" s="467">
        <f>'[1]33611'!G12</f>
        <v>150000</v>
      </c>
      <c r="J22" s="467">
        <f>'[1]33611'!M11</f>
        <v>15000</v>
      </c>
      <c r="K22" s="467">
        <f>'[1]33611'!N11</f>
        <v>15000</v>
      </c>
      <c r="L22" s="467">
        <f>'[1]33611'!O11</f>
        <v>15000</v>
      </c>
      <c r="M22" s="467">
        <f>'[1]33611'!P11</f>
        <v>15000</v>
      </c>
      <c r="N22" s="467">
        <f>'[1]33611'!Q11</f>
        <v>15000</v>
      </c>
      <c r="O22" s="467">
        <f>'[1]33611'!R11</f>
        <v>15000</v>
      </c>
      <c r="P22" s="467">
        <f>'[1]33611'!S11</f>
        <v>15000</v>
      </c>
      <c r="Q22" s="467">
        <f>'[1]33611'!T11</f>
        <v>15000</v>
      </c>
      <c r="R22" s="467">
        <f>'[1]33611'!U11</f>
        <v>15000</v>
      </c>
      <c r="S22" s="467">
        <f>'[1]33611'!V11</f>
        <v>8000</v>
      </c>
      <c r="T22" s="467">
        <f>'[1]33611'!W11</f>
        <v>7000</v>
      </c>
      <c r="U22" s="467">
        <f>'[1]33611'!X11</f>
        <v>0</v>
      </c>
      <c r="V22" s="468">
        <f t="shared" si="5"/>
        <v>150000</v>
      </c>
      <c r="W22" s="470"/>
      <c r="X22" s="470"/>
      <c r="Z22" s="589"/>
    </row>
    <row r="23" spans="1:26" s="469" customFormat="1" ht="60" x14ac:dyDescent="0.25">
      <c r="A23" s="466" t="str">
        <f>'[1]21111'!$B$12</f>
        <v>08</v>
      </c>
      <c r="B23" s="466">
        <f>'[1]21111'!$G$2</f>
        <v>305</v>
      </c>
      <c r="C23" s="333" t="str">
        <f>'[1]21111'!$G$3</f>
        <v>SECRETARÍA DE RECURSOS HUMANOS Y MATERIALES</v>
      </c>
      <c r="D23" s="466">
        <f>'[1]21111'!$G$4</f>
        <v>30501</v>
      </c>
      <c r="E23" s="333" t="str">
        <f>'[1]21111'!$G$5</f>
        <v>SECRETARÍA DE RECURSOS HUMANOS Y MATERIALES</v>
      </c>
      <c r="F23" s="466">
        <v>3000</v>
      </c>
      <c r="G23" s="466">
        <v>34511</v>
      </c>
      <c r="H23" s="332" t="s">
        <v>204</v>
      </c>
      <c r="I23" s="467">
        <f>'[1]34511'!F12</f>
        <v>4269610.45</v>
      </c>
      <c r="J23" s="467">
        <f>'[1]34511'!L11</f>
        <v>106437.01</v>
      </c>
      <c r="K23" s="467">
        <f>'[1]34511'!M11</f>
        <v>0</v>
      </c>
      <c r="L23" s="467">
        <f>'[1]34511'!N11</f>
        <v>0</v>
      </c>
      <c r="M23" s="467">
        <f>'[1]34511'!O11</f>
        <v>0</v>
      </c>
      <c r="N23" s="467">
        <f>'[1]34511'!P11</f>
        <v>0</v>
      </c>
      <c r="O23" s="467">
        <f>'[1]34511'!Q11</f>
        <v>4163173.44</v>
      </c>
      <c r="P23" s="467">
        <f>'[1]34511'!R11</f>
        <v>0</v>
      </c>
      <c r="Q23" s="467">
        <f>'[1]34511'!S11</f>
        <v>0</v>
      </c>
      <c r="R23" s="467">
        <f>'[1]34511'!T11</f>
        <v>0</v>
      </c>
      <c r="S23" s="467">
        <f>'[1]34511'!U11</f>
        <v>0</v>
      </c>
      <c r="T23" s="467">
        <f>'[1]34511'!V11</f>
        <v>0</v>
      </c>
      <c r="U23" s="467">
        <f>'[1]34511'!W11</f>
        <v>0</v>
      </c>
      <c r="V23" s="468">
        <f t="shared" si="5"/>
        <v>4269610.45</v>
      </c>
      <c r="W23" s="470"/>
      <c r="X23" s="470"/>
      <c r="Z23" s="589"/>
    </row>
    <row r="24" spans="1:26" s="469" customFormat="1" ht="60" x14ac:dyDescent="0.25">
      <c r="A24" s="466" t="str">
        <f>'[1]21111'!$B$12</f>
        <v>08</v>
      </c>
      <c r="B24" s="466">
        <f>'[1]21111'!$G$2</f>
        <v>305</v>
      </c>
      <c r="C24" s="333" t="str">
        <f>'[1]21111'!$G$3</f>
        <v>SECRETARÍA DE RECURSOS HUMANOS Y MATERIALES</v>
      </c>
      <c r="D24" s="466">
        <f>'[1]21111'!$G$4</f>
        <v>30501</v>
      </c>
      <c r="E24" s="333" t="str">
        <f>'[1]21111'!$G$5</f>
        <v>SECRETARÍA DE RECURSOS HUMANOS Y MATERIALES</v>
      </c>
      <c r="F24" s="466">
        <v>3000</v>
      </c>
      <c r="G24" s="466">
        <v>38211</v>
      </c>
      <c r="H24" s="332" t="s">
        <v>204</v>
      </c>
      <c r="I24" s="467">
        <v>341365.55</v>
      </c>
      <c r="J24" s="467">
        <v>0</v>
      </c>
      <c r="K24" s="467">
        <v>0</v>
      </c>
      <c r="L24" s="467">
        <v>0</v>
      </c>
      <c r="M24" s="467">
        <v>341365.55</v>
      </c>
      <c r="N24" s="467">
        <v>0</v>
      </c>
      <c r="O24" s="467">
        <v>0</v>
      </c>
      <c r="P24" s="467">
        <v>0</v>
      </c>
      <c r="Q24" s="467">
        <v>0</v>
      </c>
      <c r="R24" s="467">
        <v>0</v>
      </c>
      <c r="S24" s="467">
        <v>0</v>
      </c>
      <c r="T24" s="467">
        <v>0</v>
      </c>
      <c r="U24" s="467">
        <v>0</v>
      </c>
      <c r="V24" s="468">
        <f t="shared" si="5"/>
        <v>341365.55</v>
      </c>
      <c r="W24" s="470"/>
      <c r="X24" s="470"/>
      <c r="Z24" s="589"/>
    </row>
    <row r="25" spans="1:26" s="469" customFormat="1" ht="15.75" x14ac:dyDescent="0.25">
      <c r="A25" s="472"/>
      <c r="B25" s="472"/>
      <c r="C25" s="473"/>
      <c r="D25" s="472"/>
      <c r="E25" s="473"/>
      <c r="F25" s="472"/>
      <c r="G25" s="472"/>
      <c r="H25" s="478"/>
      <c r="I25" s="540"/>
      <c r="J25" s="540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1"/>
    </row>
    <row r="26" spans="1:26" s="469" customFormat="1" x14ac:dyDescent="0.25">
      <c r="A26" s="472"/>
      <c r="B26" s="472"/>
      <c r="C26" s="473"/>
      <c r="D26" s="472"/>
      <c r="E26" s="473"/>
      <c r="F26" s="472"/>
      <c r="G26" s="472"/>
      <c r="H26" s="474"/>
      <c r="I26" s="474"/>
      <c r="J26" s="474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2"/>
      <c r="V26" s="472"/>
    </row>
    <row r="27" spans="1:26" s="67" customFormat="1" ht="12.75" x14ac:dyDescent="0.25">
      <c r="B27" s="746" t="s">
        <v>38</v>
      </c>
      <c r="C27" s="746"/>
      <c r="D27" s="746"/>
      <c r="E27" s="746"/>
      <c r="F27" s="68"/>
      <c r="G27" s="68"/>
      <c r="H27" s="69"/>
      <c r="I27" s="69"/>
      <c r="J27" s="69"/>
      <c r="K27" s="746" t="s">
        <v>35</v>
      </c>
      <c r="L27" s="746"/>
      <c r="M27" s="746"/>
      <c r="N27" s="746"/>
      <c r="O27" s="83"/>
      <c r="P27" s="83"/>
      <c r="Q27" s="83"/>
      <c r="R27" s="269"/>
      <c r="S27" s="746" t="s">
        <v>39</v>
      </c>
      <c r="T27" s="746"/>
      <c r="U27" s="746"/>
      <c r="V27" s="746"/>
    </row>
    <row r="28" spans="1:26" s="67" customFormat="1" ht="12.75" x14ac:dyDescent="0.25">
      <c r="A28" s="68"/>
      <c r="B28" s="68"/>
      <c r="C28" s="476"/>
      <c r="D28" s="68"/>
      <c r="E28" s="476"/>
      <c r="F28" s="68"/>
      <c r="G28" s="68"/>
      <c r="H28" s="68"/>
      <c r="J28" s="68"/>
      <c r="K28" s="68"/>
      <c r="L28" s="83"/>
      <c r="M28" s="83"/>
      <c r="N28" s="83"/>
      <c r="O28" s="83"/>
      <c r="P28" s="83"/>
      <c r="Q28" s="83"/>
      <c r="R28" s="68"/>
      <c r="S28" s="68"/>
      <c r="T28" s="83"/>
      <c r="U28" s="83"/>
      <c r="V28" s="83"/>
    </row>
    <row r="29" spans="1:26" s="67" customFormat="1" ht="12.75" x14ac:dyDescent="0.25">
      <c r="A29" s="70"/>
      <c r="B29" s="70"/>
      <c r="C29" s="477"/>
      <c r="D29" s="70"/>
      <c r="E29" s="477"/>
      <c r="F29" s="71"/>
      <c r="G29" s="68"/>
      <c r="H29" s="73"/>
      <c r="I29" s="73"/>
      <c r="J29" s="73"/>
      <c r="K29" s="84"/>
      <c r="L29" s="83"/>
      <c r="M29" s="83"/>
      <c r="N29" s="83"/>
      <c r="O29" s="83"/>
      <c r="P29" s="83"/>
      <c r="Q29" s="83"/>
      <c r="R29" s="72"/>
      <c r="S29" s="84"/>
      <c r="T29" s="83"/>
      <c r="U29" s="83"/>
      <c r="V29" s="83"/>
    </row>
    <row r="30" spans="1:26" s="67" customFormat="1" ht="12.75" x14ac:dyDescent="0.25">
      <c r="A30" s="70"/>
      <c r="B30" s="747"/>
      <c r="C30" s="747"/>
      <c r="D30" s="747"/>
      <c r="E30" s="747"/>
      <c r="F30" s="71"/>
      <c r="G30" s="68"/>
      <c r="H30" s="73"/>
      <c r="I30" s="73"/>
      <c r="J30" s="73"/>
      <c r="K30" s="747"/>
      <c r="L30" s="747"/>
      <c r="M30" s="747"/>
      <c r="N30" s="747"/>
      <c r="O30" s="83"/>
      <c r="P30" s="83"/>
      <c r="Q30" s="83"/>
      <c r="R30" s="72"/>
      <c r="S30" s="747"/>
      <c r="T30" s="747"/>
      <c r="U30" s="747"/>
      <c r="V30" s="747"/>
    </row>
    <row r="31" spans="1:26" s="67" customFormat="1" ht="12.75" x14ac:dyDescent="0.25">
      <c r="B31" s="738" t="s">
        <v>324</v>
      </c>
      <c r="C31" s="738"/>
      <c r="D31" s="738"/>
      <c r="E31" s="738"/>
      <c r="F31" s="71"/>
      <c r="G31" s="68"/>
      <c r="H31" s="73"/>
      <c r="I31" s="73"/>
      <c r="J31" s="73"/>
      <c r="K31" s="738" t="s">
        <v>445</v>
      </c>
      <c r="L31" s="738"/>
      <c r="M31" s="738"/>
      <c r="N31" s="738"/>
      <c r="O31" s="83"/>
      <c r="P31" s="83"/>
      <c r="Q31" s="83"/>
      <c r="R31" s="72"/>
      <c r="S31" s="738" t="s">
        <v>446</v>
      </c>
      <c r="T31" s="738"/>
      <c r="U31" s="738"/>
      <c r="V31" s="738"/>
    </row>
    <row r="32" spans="1:26" s="63" customFormat="1" ht="12.75" x14ac:dyDescent="0.2">
      <c r="A32" s="64"/>
      <c r="C32" s="78"/>
      <c r="E32" s="78"/>
      <c r="H32" s="65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</row>
    <row r="33" spans="1:24" s="63" customFormat="1" ht="12.75" x14ac:dyDescent="0.2">
      <c r="A33" s="64"/>
      <c r="C33" s="78"/>
      <c r="E33" s="78"/>
      <c r="H33" s="65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</row>
    <row r="34" spans="1:24" s="63" customFormat="1" ht="12.75" x14ac:dyDescent="0.2">
      <c r="A34" s="64"/>
      <c r="C34" s="78"/>
      <c r="E34" s="78"/>
      <c r="H34" s="65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</row>
    <row r="35" spans="1:24" x14ac:dyDescent="0.2">
      <c r="B35" s="452"/>
      <c r="D35" s="452"/>
      <c r="F35" s="452"/>
      <c r="G35" s="452"/>
      <c r="I35" s="452"/>
      <c r="J35" s="479"/>
      <c r="K35" s="452"/>
      <c r="W35" s="451"/>
      <c r="X35" s="451"/>
    </row>
    <row r="36" spans="1:24" x14ac:dyDescent="0.2">
      <c r="B36" s="452"/>
      <c r="D36" s="452"/>
      <c r="F36" s="452"/>
      <c r="G36" s="452"/>
      <c r="I36" s="452"/>
      <c r="J36" s="479"/>
      <c r="K36" s="452"/>
      <c r="W36" s="451"/>
      <c r="X36" s="451"/>
    </row>
    <row r="37" spans="1:24" ht="15.75" x14ac:dyDescent="0.25">
      <c r="A37" s="480"/>
      <c r="B37" s="452"/>
      <c r="D37" s="452"/>
    </row>
  </sheetData>
  <mergeCells count="37">
    <mergeCell ref="E4:G4"/>
    <mergeCell ref="H4:I4"/>
    <mergeCell ref="E1:H1"/>
    <mergeCell ref="E2:G2"/>
    <mergeCell ref="H2:I2"/>
    <mergeCell ref="E3:G3"/>
    <mergeCell ref="H3:I3"/>
    <mergeCell ref="E5:G5"/>
    <mergeCell ref="H5:I5"/>
    <mergeCell ref="U5:V5"/>
    <mergeCell ref="W5:X5"/>
    <mergeCell ref="A8:A13"/>
    <mergeCell ref="B8:C8"/>
    <mergeCell ref="D8:E8"/>
    <mergeCell ref="G8:H8"/>
    <mergeCell ref="I8:I9"/>
    <mergeCell ref="J8:U8"/>
    <mergeCell ref="V8:V9"/>
    <mergeCell ref="W8:W13"/>
    <mergeCell ref="X8:X13"/>
    <mergeCell ref="C9:C13"/>
    <mergeCell ref="D9:D13"/>
    <mergeCell ref="E9:E13"/>
    <mergeCell ref="B31:E31"/>
    <mergeCell ref="K31:N31"/>
    <mergeCell ref="S31:V31"/>
    <mergeCell ref="B10:B13"/>
    <mergeCell ref="F10:H10"/>
    <mergeCell ref="G11:H11"/>
    <mergeCell ref="G12:H12"/>
    <mergeCell ref="G13:H13"/>
    <mergeCell ref="B27:E27"/>
    <mergeCell ref="K27:N27"/>
    <mergeCell ref="S27:V27"/>
    <mergeCell ref="B30:E30"/>
    <mergeCell ref="K30:N30"/>
    <mergeCell ref="S30:V3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A30"/>
  <sheetViews>
    <sheetView zoomScale="110" zoomScaleNormal="110" workbookViewId="0">
      <selection activeCell="A8" sqref="A8:A12"/>
    </sheetView>
  </sheetViews>
  <sheetFormatPr baseColWidth="10" defaultRowHeight="15" x14ac:dyDescent="0.25"/>
  <cols>
    <col min="1" max="1" width="20.5703125" customWidth="1"/>
    <col min="2" max="2" width="8" customWidth="1"/>
    <col min="3" max="3" width="21.85546875" customWidth="1"/>
    <col min="4" max="4" width="8.7109375" customWidth="1"/>
    <col min="5" max="5" width="19" customWidth="1"/>
    <col min="6" max="6" width="9.85546875" customWidth="1"/>
    <col min="7" max="7" width="9.140625" customWidth="1"/>
    <col min="8" max="8" width="35.28515625" customWidth="1"/>
    <col min="9" max="9" width="16.5703125" customWidth="1"/>
    <col min="11" max="11" width="13.5703125" customWidth="1"/>
    <col min="12" max="13" width="13" customWidth="1"/>
    <col min="15" max="15" width="12.85546875" customWidth="1"/>
    <col min="16" max="16" width="12.140625" customWidth="1"/>
    <col min="18" max="18" width="13.28515625" customWidth="1"/>
    <col min="22" max="22" width="13" customWidth="1"/>
  </cols>
  <sheetData>
    <row r="1" spans="1:27" x14ac:dyDescent="0.25">
      <c r="A1" s="87"/>
      <c r="B1" s="87"/>
      <c r="C1" s="88"/>
      <c r="D1" s="87"/>
      <c r="E1" s="89" t="s">
        <v>4</v>
      </c>
      <c r="F1" s="90"/>
      <c r="G1" s="87"/>
      <c r="H1" s="88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88"/>
      <c r="X1" s="88"/>
    </row>
    <row r="2" spans="1:27" x14ac:dyDescent="0.25">
      <c r="A2" s="87"/>
      <c r="B2" s="87"/>
      <c r="C2" s="88"/>
      <c r="D2" s="774" t="str">
        <f>'[25]21111'!C2</f>
        <v>CLAVE DE LA UNIDAD RESPONSABLE (UR)</v>
      </c>
      <c r="E2" s="774"/>
      <c r="F2" s="774"/>
      <c r="G2" s="775"/>
      <c r="H2" s="427">
        <v>801</v>
      </c>
      <c r="I2" s="167"/>
      <c r="J2" s="91"/>
      <c r="K2" s="91"/>
      <c r="L2" s="91"/>
      <c r="M2" s="91"/>
      <c r="N2" s="91"/>
      <c r="O2" s="91"/>
      <c r="P2" s="91"/>
      <c r="Q2" s="93"/>
      <c r="R2" s="93"/>
      <c r="S2" s="91"/>
      <c r="T2" s="93"/>
      <c r="U2" s="93"/>
      <c r="V2" s="93"/>
      <c r="W2" s="88"/>
      <c r="X2" s="88"/>
    </row>
    <row r="3" spans="1:27" x14ac:dyDescent="0.25">
      <c r="A3" s="87"/>
      <c r="B3" s="87"/>
      <c r="C3" s="88"/>
      <c r="D3" s="776" t="str">
        <f>'[25]21111'!C3</f>
        <v>NOMBRE DE LA UNIDAD RESPONSABLE</v>
      </c>
      <c r="E3" s="776"/>
      <c r="F3" s="776"/>
      <c r="G3" s="777"/>
      <c r="H3" s="778" t="s">
        <v>426</v>
      </c>
      <c r="I3" s="779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88"/>
      <c r="X3" s="88"/>
    </row>
    <row r="4" spans="1:27" x14ac:dyDescent="0.25">
      <c r="A4" s="87"/>
      <c r="B4" s="87"/>
      <c r="C4" s="88"/>
      <c r="D4" s="774" t="str">
        <f>'[25]21111'!C4</f>
        <v>CLAVE DE LA UNIDAD EJECUTORA (UE)</v>
      </c>
      <c r="E4" s="774"/>
      <c r="F4" s="774"/>
      <c r="G4" s="775"/>
      <c r="H4" s="428">
        <v>80101</v>
      </c>
      <c r="I4" s="167"/>
      <c r="J4" s="91"/>
      <c r="K4" s="91"/>
      <c r="L4" s="91"/>
      <c r="M4" s="91"/>
      <c r="N4" s="91"/>
      <c r="O4" s="91"/>
      <c r="P4" s="91"/>
      <c r="Q4" s="91"/>
      <c r="R4" s="91"/>
      <c r="S4" s="93"/>
      <c r="T4" s="93"/>
      <c r="U4" s="93"/>
      <c r="V4" s="91"/>
      <c r="W4" s="96"/>
      <c r="X4" s="88"/>
    </row>
    <row r="5" spans="1:27" x14ac:dyDescent="0.25">
      <c r="A5" s="87"/>
      <c r="B5" s="87"/>
      <c r="C5" s="97"/>
      <c r="D5" s="776" t="str">
        <f>'[25]21111'!C5</f>
        <v>NOMBRE DE LA UNIDAD EJECUTORA</v>
      </c>
      <c r="E5" s="776"/>
      <c r="F5" s="776"/>
      <c r="G5" s="777"/>
      <c r="H5" s="778" t="s">
        <v>426</v>
      </c>
      <c r="I5" s="779"/>
      <c r="J5" s="91"/>
      <c r="K5" s="91"/>
      <c r="L5" s="91"/>
      <c r="M5" s="91"/>
      <c r="N5" s="91"/>
      <c r="O5" s="91"/>
      <c r="P5" s="91"/>
      <c r="Q5" s="98"/>
      <c r="R5" s="98"/>
      <c r="S5" s="780" t="s">
        <v>303</v>
      </c>
      <c r="T5" s="780"/>
      <c r="U5" s="780"/>
      <c r="V5" s="780"/>
      <c r="W5" s="781">
        <v>44942</v>
      </c>
      <c r="X5" s="782"/>
    </row>
    <row r="6" spans="1:27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7" ht="23.25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L7" s="91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7" x14ac:dyDescent="0.25">
      <c r="A8" s="783" t="str">
        <f>'[25]21111'!A9</f>
        <v>CLAVE DEL PROGRAMA PRESUPUESTARIO</v>
      </c>
      <c r="B8" s="783" t="s">
        <v>0</v>
      </c>
      <c r="C8" s="783"/>
      <c r="D8" s="784" t="s">
        <v>1</v>
      </c>
      <c r="E8" s="784"/>
      <c r="F8" s="170" t="s">
        <v>20</v>
      </c>
      <c r="G8" s="785" t="s">
        <v>2</v>
      </c>
      <c r="H8" s="786"/>
      <c r="I8" s="787" t="s">
        <v>274</v>
      </c>
      <c r="J8" s="788" t="s">
        <v>25</v>
      </c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790"/>
      <c r="V8" s="791" t="s">
        <v>34</v>
      </c>
      <c r="W8" s="793" t="s">
        <v>7</v>
      </c>
      <c r="X8" s="793" t="s">
        <v>8</v>
      </c>
    </row>
    <row r="9" spans="1:27" x14ac:dyDescent="0.25">
      <c r="A9" s="783"/>
      <c r="B9" s="171"/>
      <c r="C9" s="795" t="s">
        <v>5</v>
      </c>
      <c r="D9" s="795" t="s">
        <v>3</v>
      </c>
      <c r="E9" s="795" t="s">
        <v>5</v>
      </c>
      <c r="F9" s="170" t="s">
        <v>3</v>
      </c>
      <c r="G9" s="170" t="s">
        <v>3</v>
      </c>
      <c r="H9" s="170" t="s">
        <v>5</v>
      </c>
      <c r="I9" s="787"/>
      <c r="J9" s="172" t="s">
        <v>6</v>
      </c>
      <c r="K9" s="172" t="s">
        <v>9</v>
      </c>
      <c r="L9" s="172" t="s">
        <v>10</v>
      </c>
      <c r="M9" s="172" t="s">
        <v>11</v>
      </c>
      <c r="N9" s="172" t="s">
        <v>12</v>
      </c>
      <c r="O9" s="172" t="s">
        <v>13</v>
      </c>
      <c r="P9" s="172" t="s">
        <v>14</v>
      </c>
      <c r="Q9" s="172" t="s">
        <v>15</v>
      </c>
      <c r="R9" s="172" t="s">
        <v>16</v>
      </c>
      <c r="S9" s="172" t="s">
        <v>17</v>
      </c>
      <c r="T9" s="172" t="s">
        <v>18</v>
      </c>
      <c r="U9" s="172" t="s">
        <v>19</v>
      </c>
      <c r="V9" s="792"/>
      <c r="W9" s="794"/>
      <c r="X9" s="794"/>
    </row>
    <row r="10" spans="1:27" x14ac:dyDescent="0.25">
      <c r="A10" s="783"/>
      <c r="B10" s="796" t="s">
        <v>3</v>
      </c>
      <c r="C10" s="796"/>
      <c r="D10" s="796"/>
      <c r="E10" s="796"/>
      <c r="F10" s="797"/>
      <c r="G10" s="798"/>
      <c r="H10" s="799"/>
      <c r="I10" s="173">
        <f>I11+I12</f>
        <v>184319.33000000002</v>
      </c>
      <c r="J10" s="173">
        <f t="shared" ref="J10:V10" si="0">J11+J12</f>
        <v>1000</v>
      </c>
      <c r="K10" s="173">
        <f t="shared" si="0"/>
        <v>23205</v>
      </c>
      <c r="L10" s="173">
        <f t="shared" si="0"/>
        <v>89622</v>
      </c>
      <c r="M10" s="173">
        <f t="shared" si="0"/>
        <v>18253</v>
      </c>
      <c r="N10" s="173">
        <f t="shared" si="0"/>
        <v>1000</v>
      </c>
      <c r="O10" s="173">
        <f t="shared" si="0"/>
        <v>12397.27</v>
      </c>
      <c r="P10" s="173">
        <f t="shared" si="0"/>
        <v>9222.27</v>
      </c>
      <c r="Q10" s="173">
        <f t="shared" si="0"/>
        <v>3825.27</v>
      </c>
      <c r="R10" s="173">
        <f t="shared" si="0"/>
        <v>7489.27</v>
      </c>
      <c r="S10" s="173">
        <f t="shared" si="0"/>
        <v>3825.27</v>
      </c>
      <c r="T10" s="173">
        <f t="shared" si="0"/>
        <v>3946.27</v>
      </c>
      <c r="U10" s="173">
        <f t="shared" si="0"/>
        <v>10533.71</v>
      </c>
      <c r="V10" s="173">
        <f t="shared" si="0"/>
        <v>184319.33000000002</v>
      </c>
      <c r="W10" s="794"/>
      <c r="X10" s="794"/>
    </row>
    <row r="11" spans="1:27" x14ac:dyDescent="0.25">
      <c r="A11" s="783"/>
      <c r="B11" s="796"/>
      <c r="C11" s="796"/>
      <c r="D11" s="796"/>
      <c r="E11" s="796"/>
      <c r="F11" s="174">
        <v>2000</v>
      </c>
      <c r="G11" s="175"/>
      <c r="H11" s="176"/>
      <c r="I11" s="177">
        <f>I13+I14+I15</f>
        <v>76696.87</v>
      </c>
      <c r="J11" s="177">
        <f>J13+J14+J15</f>
        <v>0</v>
      </c>
      <c r="K11" s="177">
        <f t="shared" ref="K11:V11" si="1">K13+K14+K15</f>
        <v>20205</v>
      </c>
      <c r="L11" s="177">
        <f t="shared" si="1"/>
        <v>0</v>
      </c>
      <c r="M11" s="177">
        <f t="shared" si="1"/>
        <v>17253</v>
      </c>
      <c r="N11" s="177">
        <f t="shared" si="1"/>
        <v>0</v>
      </c>
      <c r="O11" s="177">
        <f t="shared" si="1"/>
        <v>11397.27</v>
      </c>
      <c r="P11" s="177">
        <f t="shared" si="1"/>
        <v>8222.27</v>
      </c>
      <c r="Q11" s="177">
        <f t="shared" si="1"/>
        <v>1825.27</v>
      </c>
      <c r="R11" s="177">
        <f t="shared" si="1"/>
        <v>5489.27</v>
      </c>
      <c r="S11" s="177">
        <f t="shared" si="1"/>
        <v>1825.27</v>
      </c>
      <c r="T11" s="177">
        <f t="shared" si="1"/>
        <v>1946.27</v>
      </c>
      <c r="U11" s="177">
        <f t="shared" si="1"/>
        <v>8533.25</v>
      </c>
      <c r="V11" s="177">
        <f t="shared" si="1"/>
        <v>76696.87</v>
      </c>
      <c r="W11" s="794"/>
      <c r="X11" s="794"/>
    </row>
    <row r="12" spans="1:27" x14ac:dyDescent="0.25">
      <c r="A12" s="783"/>
      <c r="B12" s="796"/>
      <c r="C12" s="796"/>
      <c r="D12" s="796"/>
      <c r="E12" s="796"/>
      <c r="F12" s="174">
        <v>3000</v>
      </c>
      <c r="G12" s="179"/>
      <c r="H12" s="180"/>
      <c r="I12" s="177">
        <f>I16+I17</f>
        <v>107622.46</v>
      </c>
      <c r="J12" s="177">
        <f t="shared" ref="J12:V12" si="2">J16+J17</f>
        <v>1000</v>
      </c>
      <c r="K12" s="177">
        <f t="shared" si="2"/>
        <v>3000</v>
      </c>
      <c r="L12" s="177">
        <f t="shared" si="2"/>
        <v>89622</v>
      </c>
      <c r="M12" s="177">
        <f t="shared" si="2"/>
        <v>1000</v>
      </c>
      <c r="N12" s="177">
        <f t="shared" si="2"/>
        <v>1000</v>
      </c>
      <c r="O12" s="177">
        <f t="shared" si="2"/>
        <v>1000</v>
      </c>
      <c r="P12" s="177">
        <f t="shared" si="2"/>
        <v>1000</v>
      </c>
      <c r="Q12" s="177">
        <f t="shared" si="2"/>
        <v>2000</v>
      </c>
      <c r="R12" s="177">
        <f t="shared" si="2"/>
        <v>2000</v>
      </c>
      <c r="S12" s="177">
        <f t="shared" si="2"/>
        <v>2000</v>
      </c>
      <c r="T12" s="177">
        <f t="shared" si="2"/>
        <v>2000</v>
      </c>
      <c r="U12" s="177">
        <f t="shared" si="2"/>
        <v>2000.46</v>
      </c>
      <c r="V12" s="177">
        <f t="shared" si="2"/>
        <v>107622.46</v>
      </c>
      <c r="W12" s="794"/>
      <c r="X12" s="794"/>
    </row>
    <row r="13" spans="1:27" ht="18" x14ac:dyDescent="0.25">
      <c r="A13" s="181" t="str">
        <f>'[25]21111'!$A$12</f>
        <v>07</v>
      </c>
      <c r="B13" s="181">
        <v>801</v>
      </c>
      <c r="C13" s="181" t="s">
        <v>424</v>
      </c>
      <c r="D13" s="181">
        <f>'[25]21111'!$G$4</f>
        <v>60101</v>
      </c>
      <c r="E13" s="181" t="s">
        <v>424</v>
      </c>
      <c r="F13" s="181">
        <v>2000</v>
      </c>
      <c r="G13" s="181">
        <v>21111</v>
      </c>
      <c r="H13" s="182" t="s">
        <v>132</v>
      </c>
      <c r="I13" s="423">
        <f>'[31]21111'!F12</f>
        <v>47000</v>
      </c>
      <c r="J13" s="424">
        <f>[32]General!$J$13</f>
        <v>0</v>
      </c>
      <c r="K13" s="424">
        <f>[32]General!$K$13</f>
        <v>16250</v>
      </c>
      <c r="L13" s="424">
        <f>[32]General!$L$13</f>
        <v>0</v>
      </c>
      <c r="M13" s="424">
        <f>[32]General!$M$13</f>
        <v>14746</v>
      </c>
      <c r="N13" s="424">
        <f>[32]General!$N$13</f>
        <v>0</v>
      </c>
      <c r="O13" s="424">
        <f>[32]General!$O$13</f>
        <v>7208</v>
      </c>
      <c r="P13" s="424">
        <f>[32]General!$P$13</f>
        <v>5491</v>
      </c>
      <c r="Q13" s="424">
        <f>[32]General!$J$13</f>
        <v>0</v>
      </c>
      <c r="R13" s="424">
        <f>[32]General!$R$13</f>
        <v>3184</v>
      </c>
      <c r="S13" s="424">
        <f>[32]General!$J$13</f>
        <v>0</v>
      </c>
      <c r="T13" s="424">
        <v>121</v>
      </c>
      <c r="U13" s="424">
        <f>[32]General!$J$13</f>
        <v>0</v>
      </c>
      <c r="V13" s="424">
        <f>SUM(J13:U13)</f>
        <v>47000</v>
      </c>
      <c r="W13" s="186" t="s">
        <v>345</v>
      </c>
      <c r="X13" s="186">
        <v>0</v>
      </c>
      <c r="Z13" s="595"/>
    </row>
    <row r="14" spans="1:27" ht="27" x14ac:dyDescent="0.25">
      <c r="A14" s="181" t="str">
        <f>'[25]21111'!$A$12</f>
        <v>07</v>
      </c>
      <c r="B14" s="181">
        <v>801</v>
      </c>
      <c r="C14" s="181" t="s">
        <v>424</v>
      </c>
      <c r="D14" s="181">
        <f>'[25]21111'!$G$4</f>
        <v>60101</v>
      </c>
      <c r="E14" s="181" t="s">
        <v>424</v>
      </c>
      <c r="F14" s="181">
        <v>2000</v>
      </c>
      <c r="G14" s="181">
        <v>21411</v>
      </c>
      <c r="H14" s="182" t="s">
        <v>135</v>
      </c>
      <c r="I14" s="425">
        <f>'[31]21411'!F12</f>
        <v>13696.87</v>
      </c>
      <c r="J14" s="426">
        <f>'[31]21411'!L11</f>
        <v>0</v>
      </c>
      <c r="K14" s="426">
        <f>'[31]21411'!M11</f>
        <v>920</v>
      </c>
      <c r="L14" s="426">
        <f>'[31]21411'!N11</f>
        <v>0</v>
      </c>
      <c r="M14" s="426">
        <f>'[31]21411'!O11</f>
        <v>0</v>
      </c>
      <c r="N14" s="426">
        <f>'[31]21411'!P11</f>
        <v>0</v>
      </c>
      <c r="O14" s="426">
        <v>1825.27</v>
      </c>
      <c r="P14" s="426">
        <v>1825.27</v>
      </c>
      <c r="Q14" s="426">
        <v>1825.27</v>
      </c>
      <c r="R14" s="426">
        <v>1825.27</v>
      </c>
      <c r="S14" s="426">
        <v>1825.27</v>
      </c>
      <c r="T14" s="426">
        <v>1825.27</v>
      </c>
      <c r="U14" s="426">
        <v>1825.25</v>
      </c>
      <c r="V14" s="424">
        <f t="shared" ref="V14:V17" si="3">SUM(J14:U14)</f>
        <v>13696.87</v>
      </c>
      <c r="W14" s="186" t="s">
        <v>345</v>
      </c>
      <c r="X14" s="186">
        <v>0</v>
      </c>
      <c r="Z14" s="595"/>
      <c r="AA14" s="595"/>
    </row>
    <row r="15" spans="1:27" x14ac:dyDescent="0.25">
      <c r="A15" s="181" t="str">
        <f>'[25]21111'!$A$12</f>
        <v>07</v>
      </c>
      <c r="B15" s="181">
        <v>801</v>
      </c>
      <c r="C15" s="181" t="s">
        <v>424</v>
      </c>
      <c r="D15" s="181">
        <f>'[25]21111'!$G$4</f>
        <v>60101</v>
      </c>
      <c r="E15" s="181" t="s">
        <v>424</v>
      </c>
      <c r="F15" s="181">
        <v>2000</v>
      </c>
      <c r="G15" s="181">
        <v>21611</v>
      </c>
      <c r="H15" s="182" t="s">
        <v>137</v>
      </c>
      <c r="I15" s="425">
        <f>'[31]21611'!F12</f>
        <v>16000</v>
      </c>
      <c r="J15" s="424">
        <f>'[31]21611'!L11</f>
        <v>0</v>
      </c>
      <c r="K15" s="424">
        <f>'[31]21611'!M11</f>
        <v>3035</v>
      </c>
      <c r="L15" s="424">
        <f>'[31]21611'!N11</f>
        <v>0</v>
      </c>
      <c r="M15" s="424">
        <f>'[31]21611'!O11</f>
        <v>2507</v>
      </c>
      <c r="N15" s="424">
        <f>'[31]21611'!P11</f>
        <v>0</v>
      </c>
      <c r="O15" s="424">
        <f>'[31]21611'!Q11</f>
        <v>2364</v>
      </c>
      <c r="P15" s="424">
        <f>'[31]21611'!R11</f>
        <v>906</v>
      </c>
      <c r="Q15" s="424">
        <f>'[31]21611'!S11</f>
        <v>0</v>
      </c>
      <c r="R15" s="424">
        <f>'[31]21611'!T11</f>
        <v>480</v>
      </c>
      <c r="S15" s="424">
        <f>'[31]21611'!U11</f>
        <v>0</v>
      </c>
      <c r="T15" s="424">
        <f>'[31]21611'!V11</f>
        <v>0</v>
      </c>
      <c r="U15" s="424">
        <v>6708</v>
      </c>
      <c r="V15" s="424">
        <f t="shared" si="3"/>
        <v>16000</v>
      </c>
      <c r="W15" s="186" t="s">
        <v>345</v>
      </c>
      <c r="X15" s="186">
        <v>0</v>
      </c>
      <c r="Z15" s="595"/>
    </row>
    <row r="16" spans="1:27" ht="18" x14ac:dyDescent="0.25">
      <c r="A16" s="187" t="str">
        <f>'[25]21111'!$A$12</f>
        <v>07</v>
      </c>
      <c r="B16" s="181">
        <v>801</v>
      </c>
      <c r="C16" s="181" t="s">
        <v>424</v>
      </c>
      <c r="D16" s="187">
        <f>'[25]21111'!$G$4</f>
        <v>60101</v>
      </c>
      <c r="E16" s="181" t="s">
        <v>424</v>
      </c>
      <c r="F16" s="187">
        <v>3000</v>
      </c>
      <c r="G16" s="187">
        <v>33611</v>
      </c>
      <c r="H16" s="188" t="s">
        <v>198</v>
      </c>
      <c r="I16" s="425">
        <f>'[31]33611'!F12</f>
        <v>6000</v>
      </c>
      <c r="J16" s="424">
        <f>'[31]33611'!L11</f>
        <v>500</v>
      </c>
      <c r="K16" s="424">
        <f>'[31]33611'!M11</f>
        <v>500</v>
      </c>
      <c r="L16" s="424">
        <f>'[31]33611'!N11</f>
        <v>500</v>
      </c>
      <c r="M16" s="424">
        <f>'[31]33611'!O11</f>
        <v>500</v>
      </c>
      <c r="N16" s="424">
        <f>'[31]33611'!P11</f>
        <v>500</v>
      </c>
      <c r="O16" s="424">
        <f>'[31]33611'!Q11</f>
        <v>500</v>
      </c>
      <c r="P16" s="424">
        <f>'[31]33611'!R11</f>
        <v>500</v>
      </c>
      <c r="Q16" s="424">
        <f>'[31]33611'!S11</f>
        <v>500</v>
      </c>
      <c r="R16" s="424">
        <f>'[31]33611'!T11</f>
        <v>500</v>
      </c>
      <c r="S16" s="424">
        <f>'[31]33611'!U11</f>
        <v>500</v>
      </c>
      <c r="T16" s="424">
        <f>'[31]33611'!V11</f>
        <v>500</v>
      </c>
      <c r="U16" s="424">
        <f>'[31]33611'!W11</f>
        <v>500</v>
      </c>
      <c r="V16" s="424">
        <f t="shared" si="3"/>
        <v>6000</v>
      </c>
      <c r="W16" s="186" t="s">
        <v>345</v>
      </c>
      <c r="X16" s="186">
        <v>0</v>
      </c>
      <c r="Z16" s="595"/>
    </row>
    <row r="17" spans="1:26" x14ac:dyDescent="0.25">
      <c r="A17" s="187" t="str">
        <f>'[25]21111'!$A$12</f>
        <v>07</v>
      </c>
      <c r="B17" s="181">
        <v>801</v>
      </c>
      <c r="C17" s="181" t="s">
        <v>424</v>
      </c>
      <c r="D17" s="187">
        <f>'[25]21111'!$G$4</f>
        <v>60101</v>
      </c>
      <c r="E17" s="181" t="s">
        <v>424</v>
      </c>
      <c r="F17" s="187">
        <v>3000</v>
      </c>
      <c r="G17" s="187">
        <v>33411</v>
      </c>
      <c r="H17" s="188" t="s">
        <v>425</v>
      </c>
      <c r="I17" s="425">
        <f>'[31]33411'!F11</f>
        <v>101622.46</v>
      </c>
      <c r="J17" s="424">
        <f>'[31]33411'!L10</f>
        <v>500</v>
      </c>
      <c r="K17" s="424">
        <f>'[31]33411'!M10</f>
        <v>2500</v>
      </c>
      <c r="L17" s="424">
        <f>'[31]33411'!N10</f>
        <v>89122</v>
      </c>
      <c r="M17" s="424">
        <f>'[31]33411'!O10</f>
        <v>500</v>
      </c>
      <c r="N17" s="424">
        <f>'[31]33411'!P10</f>
        <v>500</v>
      </c>
      <c r="O17" s="424">
        <f>'[31]33411'!Q10</f>
        <v>500</v>
      </c>
      <c r="P17" s="424">
        <f>'[31]33411'!R10</f>
        <v>500</v>
      </c>
      <c r="Q17" s="424">
        <v>1500</v>
      </c>
      <c r="R17" s="424">
        <v>1500</v>
      </c>
      <c r="S17" s="424">
        <v>1500</v>
      </c>
      <c r="T17" s="424">
        <v>1500</v>
      </c>
      <c r="U17" s="424">
        <v>1500.46</v>
      </c>
      <c r="V17" s="424">
        <f t="shared" si="3"/>
        <v>101622.46</v>
      </c>
      <c r="W17" s="186" t="s">
        <v>345</v>
      </c>
      <c r="X17" s="186">
        <v>0</v>
      </c>
      <c r="Z17" s="595"/>
    </row>
    <row r="18" spans="1:26" x14ac:dyDescent="0.25">
      <c r="A18" s="191"/>
      <c r="B18" s="191"/>
      <c r="C18" s="192"/>
      <c r="D18" s="191"/>
      <c r="E18" s="192"/>
      <c r="F18" s="191"/>
      <c r="G18" s="191"/>
      <c r="H18" s="192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18"/>
      <c r="V18" s="193"/>
      <c r="W18" s="192"/>
      <c r="X18" s="192"/>
    </row>
    <row r="19" spans="1:26" x14ac:dyDescent="0.25">
      <c r="A19" s="194"/>
      <c r="B19" s="194"/>
      <c r="C19" s="129"/>
      <c r="D19" s="194"/>
      <c r="E19" s="194"/>
      <c r="F19" s="194"/>
      <c r="G19" s="194"/>
      <c r="H19" s="194"/>
      <c r="I19" s="129"/>
      <c r="J19" s="195"/>
      <c r="K19" s="195"/>
      <c r="L19" s="195"/>
      <c r="M19" s="129"/>
      <c r="N19" s="129"/>
      <c r="O19" s="195"/>
      <c r="P19" s="195"/>
      <c r="Q19" s="195"/>
      <c r="R19" s="195"/>
      <c r="S19" s="195"/>
      <c r="T19" s="195"/>
      <c r="U19" s="195"/>
      <c r="V19" s="129"/>
      <c r="W19" s="194"/>
      <c r="X19" s="194"/>
    </row>
    <row r="20" spans="1:26" x14ac:dyDescent="0.25">
      <c r="A20" s="192"/>
      <c r="B20" s="800" t="s">
        <v>38</v>
      </c>
      <c r="C20" s="800"/>
      <c r="D20" s="800"/>
      <c r="E20" s="800"/>
      <c r="F20" s="191"/>
      <c r="G20" s="191"/>
      <c r="H20" s="88"/>
      <c r="I20" s="800" t="s">
        <v>35</v>
      </c>
      <c r="J20" s="800"/>
      <c r="K20" s="800"/>
      <c r="L20" s="800"/>
      <c r="M20" s="192"/>
      <c r="N20" s="192"/>
      <c r="O20" s="192"/>
      <c r="P20" s="192"/>
      <c r="Q20" s="800" t="s">
        <v>39</v>
      </c>
      <c r="R20" s="800"/>
      <c r="S20" s="800"/>
      <c r="T20" s="800"/>
      <c r="U20" s="800"/>
      <c r="V20" s="192"/>
      <c r="W20" s="192"/>
      <c r="X20" s="192"/>
    </row>
    <row r="21" spans="1:26" x14ac:dyDescent="0.25">
      <c r="A21" s="192"/>
      <c r="B21" s="196"/>
      <c r="C21" s="196"/>
      <c r="D21" s="196"/>
      <c r="E21" s="196"/>
      <c r="F21" s="191"/>
      <c r="G21" s="191"/>
      <c r="H21" s="196"/>
      <c r="I21" s="196"/>
      <c r="J21" s="197"/>
      <c r="K21" s="197"/>
      <c r="L21" s="197"/>
      <c r="M21" s="192"/>
      <c r="N21" s="192"/>
      <c r="O21" s="192"/>
      <c r="P21" s="192"/>
      <c r="Q21" s="192"/>
      <c r="R21" s="197"/>
      <c r="S21" s="196"/>
      <c r="T21" s="196"/>
      <c r="U21" s="192"/>
      <c r="V21" s="192"/>
      <c r="W21" s="192"/>
      <c r="X21" s="192"/>
    </row>
    <row r="22" spans="1:26" x14ac:dyDescent="0.25">
      <c r="A22" s="192"/>
      <c r="B22" s="196"/>
      <c r="C22" s="196"/>
      <c r="D22" s="196"/>
      <c r="E22" s="196"/>
      <c r="F22" s="191"/>
      <c r="G22" s="191"/>
      <c r="H22" s="196"/>
      <c r="I22" s="196"/>
      <c r="J22" s="197"/>
      <c r="K22" s="197"/>
      <c r="L22" s="197"/>
      <c r="M22" s="192"/>
      <c r="N22" s="192"/>
      <c r="O22" s="192"/>
      <c r="P22" s="192"/>
      <c r="Q22" s="192"/>
      <c r="R22" s="197"/>
      <c r="S22" s="196"/>
      <c r="T22" s="196"/>
      <c r="U22" s="192"/>
      <c r="V22" s="192"/>
      <c r="W22" s="192"/>
      <c r="X22" s="192"/>
    </row>
    <row r="23" spans="1:26" x14ac:dyDescent="0.25">
      <c r="A23" s="191"/>
      <c r="B23" s="191"/>
      <c r="C23" s="192"/>
      <c r="D23" s="191"/>
      <c r="E23" s="192"/>
      <c r="F23" s="191"/>
      <c r="G23" s="198"/>
      <c r="H23" s="192"/>
      <c r="I23" s="191"/>
      <c r="J23" s="191"/>
      <c r="K23" s="192"/>
      <c r="L23" s="191"/>
      <c r="M23" s="192"/>
      <c r="N23" s="199"/>
      <c r="O23" s="199"/>
      <c r="P23" s="199"/>
      <c r="Q23" s="199"/>
      <c r="R23" s="199"/>
      <c r="S23" s="199"/>
      <c r="T23" s="191"/>
      <c r="U23" s="192"/>
      <c r="V23" s="199"/>
      <c r="W23" s="199"/>
      <c r="X23" s="199"/>
    </row>
    <row r="24" spans="1:26" x14ac:dyDescent="0.25">
      <c r="A24" s="200"/>
      <c r="B24" s="200"/>
      <c r="C24" s="200"/>
      <c r="D24" s="200"/>
      <c r="E24" s="200"/>
      <c r="F24" s="201"/>
      <c r="G24" s="191"/>
      <c r="H24" s="192"/>
      <c r="I24" s="202"/>
      <c r="J24" s="203"/>
      <c r="K24" s="203"/>
      <c r="L24" s="203"/>
      <c r="M24" s="203"/>
      <c r="N24" s="199"/>
      <c r="O24" s="199"/>
      <c r="P24" s="199"/>
      <c r="Q24" s="199"/>
      <c r="R24" s="199"/>
      <c r="S24" s="199"/>
      <c r="T24" s="202"/>
      <c r="U24" s="203"/>
      <c r="V24" s="199"/>
      <c r="W24" s="199"/>
      <c r="X24" s="199"/>
    </row>
    <row r="25" spans="1:26" x14ac:dyDescent="0.25">
      <c r="A25" s="200"/>
      <c r="B25" s="801"/>
      <c r="C25" s="801"/>
      <c r="D25" s="801"/>
      <c r="E25" s="801"/>
      <c r="F25" s="201"/>
      <c r="G25" s="191"/>
      <c r="H25" s="192"/>
      <c r="I25" s="204"/>
      <c r="J25" s="205"/>
      <c r="K25" s="205"/>
      <c r="L25" s="205"/>
      <c r="M25" s="206"/>
      <c r="N25" s="206"/>
      <c r="O25" s="200"/>
      <c r="P25" s="200"/>
      <c r="Q25" s="207"/>
      <c r="R25" s="207"/>
      <c r="S25" s="207"/>
      <c r="T25" s="208"/>
      <c r="U25" s="209"/>
      <c r="V25" s="200"/>
      <c r="W25" s="200"/>
      <c r="X25" s="200"/>
    </row>
    <row r="26" spans="1:26" x14ac:dyDescent="0.25">
      <c r="A26" s="192"/>
      <c r="B26" s="802" t="s">
        <v>427</v>
      </c>
      <c r="C26" s="803"/>
      <c r="D26" s="803"/>
      <c r="E26" s="803"/>
      <c r="F26" s="210"/>
      <c r="G26" s="191"/>
      <c r="H26" s="88"/>
      <c r="I26" s="804" t="s">
        <v>428</v>
      </c>
      <c r="J26" s="804"/>
      <c r="K26" s="804"/>
      <c r="L26" s="804"/>
      <c r="M26" s="211"/>
      <c r="N26" s="211"/>
      <c r="O26" s="192"/>
      <c r="P26" s="192"/>
      <c r="Q26" s="804" t="s">
        <v>429</v>
      </c>
      <c r="R26" s="804"/>
      <c r="S26" s="804"/>
      <c r="T26" s="804"/>
      <c r="U26" s="804"/>
      <c r="V26" s="212"/>
      <c r="W26" s="192"/>
      <c r="X26" s="192"/>
    </row>
    <row r="27" spans="1:26" x14ac:dyDescent="0.25">
      <c r="A27" s="87"/>
      <c r="B27" s="87"/>
      <c r="C27" s="88"/>
      <c r="D27" s="87"/>
      <c r="E27" s="88"/>
      <c r="F27" s="87"/>
      <c r="G27" s="87"/>
      <c r="H27" s="88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88"/>
      <c r="X27" s="88"/>
    </row>
    <row r="28" spans="1:26" x14ac:dyDescent="0.25">
      <c r="A28" s="87"/>
      <c r="B28" s="87"/>
      <c r="C28" s="88"/>
      <c r="D28" s="87"/>
      <c r="E28" s="88"/>
      <c r="F28" s="87"/>
      <c r="G28" s="87"/>
      <c r="H28" s="88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88"/>
      <c r="X28" s="88"/>
    </row>
    <row r="29" spans="1:26" x14ac:dyDescent="0.25">
      <c r="A29" s="87"/>
      <c r="B29" s="87"/>
      <c r="C29" s="88"/>
      <c r="D29" s="87"/>
      <c r="E29" s="88"/>
      <c r="F29" s="87"/>
      <c r="G29" s="87"/>
      <c r="H29" s="88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88"/>
      <c r="X29" s="88"/>
    </row>
    <row r="30" spans="1:26" x14ac:dyDescent="0.25">
      <c r="A30" s="87"/>
      <c r="B30" s="87"/>
      <c r="C30" s="88"/>
      <c r="D30" s="87"/>
      <c r="E30" s="88"/>
      <c r="F30" s="87"/>
      <c r="G30" s="87"/>
      <c r="H30" s="88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88"/>
      <c r="X30" s="88"/>
    </row>
  </sheetData>
  <mergeCells count="29">
    <mergeCell ref="B20:E20"/>
    <mergeCell ref="I20:L20"/>
    <mergeCell ref="Q20:U20"/>
    <mergeCell ref="B25:E25"/>
    <mergeCell ref="B26:E26"/>
    <mergeCell ref="I26:L26"/>
    <mergeCell ref="Q26:U26"/>
    <mergeCell ref="S5:V5"/>
    <mergeCell ref="W5:X5"/>
    <mergeCell ref="A8:A12"/>
    <mergeCell ref="B8:C8"/>
    <mergeCell ref="D8:E8"/>
    <mergeCell ref="G8:H8"/>
    <mergeCell ref="I8:I9"/>
    <mergeCell ref="J8:U8"/>
    <mergeCell ref="V8:V9"/>
    <mergeCell ref="W8:W12"/>
    <mergeCell ref="X8:X12"/>
    <mergeCell ref="C9:C12"/>
    <mergeCell ref="D9:D12"/>
    <mergeCell ref="E9:E12"/>
    <mergeCell ref="B10:B12"/>
    <mergeCell ref="F10:H10"/>
    <mergeCell ref="D2:G2"/>
    <mergeCell ref="D3:G3"/>
    <mergeCell ref="H3:I3"/>
    <mergeCell ref="D4:G4"/>
    <mergeCell ref="D5:G5"/>
    <mergeCell ref="H5:I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Y39"/>
  <sheetViews>
    <sheetView zoomScale="80" zoomScaleNormal="80" workbookViewId="0">
      <selection activeCell="A16" sqref="A16:H16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7109375" style="91" customWidth="1"/>
    <col min="10" max="10" width="17.140625" style="91" customWidth="1"/>
    <col min="11" max="11" width="18.42578125" style="91" bestFit="1" customWidth="1"/>
    <col min="12" max="12" width="18.140625" style="91" customWidth="1"/>
    <col min="13" max="13" width="18.5703125" style="91" customWidth="1"/>
    <col min="14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5" x14ac:dyDescent="0.2">
      <c r="E1" s="23" t="s">
        <v>4</v>
      </c>
      <c r="F1" s="85"/>
      <c r="G1" s="3"/>
      <c r="H1" s="3"/>
      <c r="I1" s="3"/>
    </row>
    <row r="2" spans="1:25" x14ac:dyDescent="0.2">
      <c r="E2" s="24" t="s">
        <v>129</v>
      </c>
      <c r="F2" s="37"/>
      <c r="G2" s="41"/>
      <c r="H2" s="805">
        <v>308</v>
      </c>
      <c r="I2" s="806"/>
      <c r="Q2" s="93"/>
      <c r="R2" s="93"/>
      <c r="T2" s="93"/>
      <c r="U2" s="93"/>
      <c r="V2" s="93"/>
    </row>
    <row r="3" spans="1:25" x14ac:dyDescent="0.2">
      <c r="E3" s="36" t="s">
        <v>36</v>
      </c>
      <c r="F3" s="38"/>
      <c r="G3" s="42"/>
      <c r="H3" s="807" t="s">
        <v>410</v>
      </c>
      <c r="I3" s="808"/>
    </row>
    <row r="4" spans="1:25" ht="15" x14ac:dyDescent="0.25">
      <c r="E4" s="24" t="s">
        <v>130</v>
      </c>
      <c r="F4" s="37"/>
      <c r="G4" s="41"/>
      <c r="H4" s="805">
        <v>30801</v>
      </c>
      <c r="I4" s="806"/>
      <c r="S4" s="93"/>
      <c r="T4" s="93"/>
      <c r="U4" s="93"/>
      <c r="W4" s="96" t="s">
        <v>349</v>
      </c>
    </row>
    <row r="5" spans="1:25" ht="15" x14ac:dyDescent="0.25">
      <c r="C5" s="97"/>
      <c r="E5" s="36" t="s">
        <v>37</v>
      </c>
      <c r="F5" s="38"/>
      <c r="G5" s="42"/>
      <c r="H5" s="807" t="s">
        <v>410</v>
      </c>
      <c r="I5" s="808"/>
      <c r="Q5" s="98"/>
      <c r="R5" s="98"/>
      <c r="T5" s="98"/>
      <c r="U5" s="690" t="s">
        <v>303</v>
      </c>
      <c r="V5" s="691"/>
      <c r="W5" s="686"/>
      <c r="X5" s="687"/>
    </row>
    <row r="6" spans="1:25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5" ht="21" customHeight="1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5" s="103" customFormat="1" ht="21.75" customHeight="1" x14ac:dyDescent="0.25">
      <c r="A8" s="809" t="str">
        <f>'[33]21111'!A9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5" s="103" customFormat="1" ht="24" customHeight="1" x14ac:dyDescent="0.25">
      <c r="A9" s="809"/>
      <c r="B9" s="21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5" s="103" customFormat="1" ht="24" customHeight="1" x14ac:dyDescent="0.25">
      <c r="A10" s="809"/>
      <c r="B10" s="670" t="s">
        <v>3</v>
      </c>
      <c r="C10" s="670"/>
      <c r="D10" s="670"/>
      <c r="E10" s="670"/>
      <c r="F10" s="698"/>
      <c r="G10" s="699"/>
      <c r="H10" s="700"/>
      <c r="I10" s="106">
        <f>I11+I12+I13+I14</f>
        <v>534797</v>
      </c>
      <c r="J10" s="106">
        <f t="shared" ref="J10:V10" si="0">J11+J12+J13+J14</f>
        <v>13400</v>
      </c>
      <c r="K10" s="106">
        <f t="shared" si="0"/>
        <v>167227.07999999999</v>
      </c>
      <c r="L10" s="106">
        <f t="shared" si="0"/>
        <v>58739.31</v>
      </c>
      <c r="M10" s="106">
        <f t="shared" si="0"/>
        <v>42367.12</v>
      </c>
      <c r="N10" s="106">
        <f t="shared" si="0"/>
        <v>5649.6</v>
      </c>
      <c r="O10" s="106">
        <f t="shared" si="0"/>
        <v>231752.89</v>
      </c>
      <c r="P10" s="106">
        <f t="shared" si="0"/>
        <v>1113.5999999999999</v>
      </c>
      <c r="Q10" s="106">
        <f t="shared" si="0"/>
        <v>1113.5999999999999</v>
      </c>
      <c r="R10" s="106">
        <f t="shared" si="0"/>
        <v>7433.8</v>
      </c>
      <c r="S10" s="106">
        <f t="shared" si="0"/>
        <v>0</v>
      </c>
      <c r="T10" s="106">
        <f t="shared" si="0"/>
        <v>0</v>
      </c>
      <c r="U10" s="106">
        <f t="shared" si="0"/>
        <v>6000</v>
      </c>
      <c r="V10" s="106">
        <f t="shared" si="0"/>
        <v>534797</v>
      </c>
      <c r="W10" s="696"/>
      <c r="X10" s="696"/>
    </row>
    <row r="11" spans="1:25" s="103" customFormat="1" ht="17.25" customHeight="1" x14ac:dyDescent="0.25">
      <c r="A11" s="809"/>
      <c r="B11" s="670"/>
      <c r="C11" s="670"/>
      <c r="D11" s="670"/>
      <c r="E11" s="670"/>
      <c r="F11" s="107">
        <v>2000</v>
      </c>
      <c r="G11" s="108"/>
      <c r="H11" s="109"/>
      <c r="I11" s="43">
        <f>I16+I17+I18+I19+I20+I21+I24+I25+I26+I27+I28+I29</f>
        <v>497700</v>
      </c>
      <c r="J11" s="43">
        <f t="shared" ref="J11:V11" si="1">J16+J17+J18+J19+J20+J21+J24+J25+J26+J27+J28+J29</f>
        <v>7000</v>
      </c>
      <c r="K11" s="43">
        <f t="shared" si="1"/>
        <v>153827.07999999999</v>
      </c>
      <c r="L11" s="43">
        <f t="shared" si="1"/>
        <v>52339.31</v>
      </c>
      <c r="M11" s="43">
        <f t="shared" si="1"/>
        <v>38767.120000000003</v>
      </c>
      <c r="N11" s="43">
        <f t="shared" si="1"/>
        <v>4449.6000000000004</v>
      </c>
      <c r="O11" s="43">
        <f t="shared" si="1"/>
        <v>231655.89</v>
      </c>
      <c r="P11" s="43">
        <f t="shared" si="1"/>
        <v>1113.5999999999999</v>
      </c>
      <c r="Q11" s="43">
        <f t="shared" si="1"/>
        <v>1113.5999999999999</v>
      </c>
      <c r="R11" s="43">
        <f t="shared" si="1"/>
        <v>7433.8</v>
      </c>
      <c r="S11" s="43">
        <f t="shared" si="1"/>
        <v>0</v>
      </c>
      <c r="T11" s="43">
        <f t="shared" si="1"/>
        <v>0</v>
      </c>
      <c r="U11" s="43">
        <f t="shared" si="1"/>
        <v>0</v>
      </c>
      <c r="V11" s="43">
        <f t="shared" si="1"/>
        <v>497700</v>
      </c>
      <c r="W11" s="696"/>
      <c r="X11" s="696"/>
    </row>
    <row r="12" spans="1:25" s="103" customFormat="1" ht="17.25" customHeight="1" x14ac:dyDescent="0.25">
      <c r="A12" s="809"/>
      <c r="B12" s="670"/>
      <c r="C12" s="670"/>
      <c r="D12" s="670"/>
      <c r="E12" s="670"/>
      <c r="F12" s="107">
        <v>3000</v>
      </c>
      <c r="G12" s="110"/>
      <c r="H12" s="111"/>
      <c r="I12" s="43">
        <f>I22+I23</f>
        <v>37097</v>
      </c>
      <c r="J12" s="43">
        <f t="shared" ref="J12:V12" si="2">J22+J23</f>
        <v>6400</v>
      </c>
      <c r="K12" s="43">
        <f t="shared" si="2"/>
        <v>13400</v>
      </c>
      <c r="L12" s="43">
        <f t="shared" si="2"/>
        <v>6400</v>
      </c>
      <c r="M12" s="43">
        <f t="shared" si="2"/>
        <v>3600</v>
      </c>
      <c r="N12" s="43">
        <f t="shared" si="2"/>
        <v>1200</v>
      </c>
      <c r="O12" s="43">
        <f t="shared" si="2"/>
        <v>97</v>
      </c>
      <c r="P12" s="43">
        <f t="shared" si="2"/>
        <v>0</v>
      </c>
      <c r="Q12" s="43">
        <f t="shared" si="2"/>
        <v>0</v>
      </c>
      <c r="R12" s="43">
        <f t="shared" si="2"/>
        <v>0</v>
      </c>
      <c r="S12" s="43">
        <f t="shared" si="2"/>
        <v>0</v>
      </c>
      <c r="T12" s="43">
        <f t="shared" si="2"/>
        <v>0</v>
      </c>
      <c r="U12" s="43">
        <f t="shared" si="2"/>
        <v>6000</v>
      </c>
      <c r="V12" s="43">
        <f t="shared" si="2"/>
        <v>37097</v>
      </c>
      <c r="W12" s="696"/>
      <c r="X12" s="696"/>
    </row>
    <row r="13" spans="1:25" s="103" customFormat="1" ht="17.25" customHeight="1" x14ac:dyDescent="0.25">
      <c r="A13" s="809"/>
      <c r="B13" s="670"/>
      <c r="C13" s="670"/>
      <c r="D13" s="670"/>
      <c r="E13" s="670"/>
      <c r="F13" s="107">
        <v>4000</v>
      </c>
      <c r="G13" s="110"/>
      <c r="H13" s="111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5" s="103" customFormat="1" ht="17.25" customHeight="1" x14ac:dyDescent="0.25">
      <c r="A14" s="809"/>
      <c r="B14" s="671"/>
      <c r="C14" s="671"/>
      <c r="D14" s="671"/>
      <c r="E14" s="671"/>
      <c r="F14" s="107">
        <v>5000</v>
      </c>
      <c r="G14" s="112"/>
      <c r="H14" s="113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697"/>
      <c r="X14" s="697"/>
    </row>
    <row r="15" spans="1:25" s="20" customFormat="1" ht="14.25" customHeight="1" x14ac:dyDescent="0.2">
      <c r="A15" s="810"/>
      <c r="B15" s="810"/>
      <c r="C15" s="810"/>
      <c r="D15" s="810"/>
      <c r="E15" s="810"/>
      <c r="F15" s="810"/>
      <c r="G15" s="810"/>
      <c r="H15" s="810"/>
      <c r="I15" s="810"/>
      <c r="J15" s="811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17"/>
    </row>
    <row r="16" spans="1:25" s="3" customFormat="1" ht="15" x14ac:dyDescent="0.25">
      <c r="A16" s="62" t="s">
        <v>499</v>
      </c>
      <c r="B16" s="418">
        <v>308</v>
      </c>
      <c r="C16" s="419" t="s">
        <v>412</v>
      </c>
      <c r="D16" s="408">
        <v>30801</v>
      </c>
      <c r="E16" s="419" t="s">
        <v>412</v>
      </c>
      <c r="F16" s="611">
        <v>2000</v>
      </c>
      <c r="G16" s="611">
        <v>22111</v>
      </c>
      <c r="H16" s="612" t="str">
        <f>LOOKUP(G16,[13]lista!$F$3:$F$148,[13]lista!$G$3:$G$148)</f>
        <v>PRODUCTOS ALIMENTICIOS PARA PERSONAS</v>
      </c>
      <c r="I16" s="613">
        <v>217000</v>
      </c>
      <c r="J16" s="59">
        <f>'[13]30801    22111'!L11</f>
        <v>7000</v>
      </c>
      <c r="K16" s="59">
        <f>'[13]30801    22111'!M11</f>
        <v>0</v>
      </c>
      <c r="L16" s="59">
        <f>'[13]30801    22111'!N11</f>
        <v>3000</v>
      </c>
      <c r="M16" s="59">
        <f>'[13]30801    22111'!O11</f>
        <v>3000</v>
      </c>
      <c r="N16" s="59">
        <v>3000</v>
      </c>
      <c r="O16" s="59">
        <v>201000</v>
      </c>
      <c r="P16" s="59">
        <f>'[13]30801    22111'!R11</f>
        <v>0</v>
      </c>
      <c r="Q16" s="59">
        <f>'[13]30801    22111'!S11</f>
        <v>0</v>
      </c>
      <c r="R16" s="59">
        <f>'[13]30801    22111'!T11</f>
        <v>0</v>
      </c>
      <c r="S16" s="59">
        <f>'[13]30801    22111'!U11</f>
        <v>0</v>
      </c>
      <c r="T16" s="59">
        <f>'[13]30801    22111'!V11</f>
        <v>0</v>
      </c>
      <c r="U16" s="59">
        <f>'[13]30801    22111'!W11</f>
        <v>0</v>
      </c>
      <c r="V16" s="59">
        <f>SUM(J16:U16)</f>
        <v>217000</v>
      </c>
      <c r="W16" s="59"/>
      <c r="X16" s="59"/>
      <c r="Y16" s="63"/>
    </row>
    <row r="17" spans="1:25" s="3" customFormat="1" ht="15" x14ac:dyDescent="0.25">
      <c r="A17" s="62" t="s">
        <v>411</v>
      </c>
      <c r="B17" s="418">
        <v>308</v>
      </c>
      <c r="C17" s="419" t="s">
        <v>412</v>
      </c>
      <c r="D17" s="408">
        <v>30801</v>
      </c>
      <c r="E17" s="419" t="s">
        <v>412</v>
      </c>
      <c r="F17" s="58">
        <v>2000</v>
      </c>
      <c r="G17" s="58">
        <v>21511</v>
      </c>
      <c r="H17" s="420" t="str">
        <f>LOOKUP(G17,[13]lista!$F$3:$F$148,[13]lista!$G$3:$G$148)</f>
        <v>MATERIAL IMPRESO E INFORMACIÓN DIGITAL</v>
      </c>
      <c r="I17" s="59">
        <f>'[13]30801   21511'!F12</f>
        <v>10000</v>
      </c>
      <c r="J17" s="59">
        <f>'[13]30801   21511'!L11</f>
        <v>0</v>
      </c>
      <c r="K17" s="59">
        <f>'[13]30801   21511'!M11</f>
        <v>2204.6</v>
      </c>
      <c r="L17" s="59">
        <f>'[13]30801   21511'!N11</f>
        <v>1113.5999999999999</v>
      </c>
      <c r="M17" s="59">
        <f>'[13]30801   21511'!O11</f>
        <v>1113.5999999999999</v>
      </c>
      <c r="N17" s="59">
        <f>'[13]30801   21511'!P11</f>
        <v>1113.5999999999999</v>
      </c>
      <c r="O17" s="59">
        <f>'[13]30801   21511'!Q11</f>
        <v>1113.5999999999999</v>
      </c>
      <c r="P17" s="59">
        <f>'[13]30801   21511'!R11</f>
        <v>1113.5999999999999</v>
      </c>
      <c r="Q17" s="59">
        <f>'[13]30801   21511'!S11</f>
        <v>1113.5999999999999</v>
      </c>
      <c r="R17" s="59">
        <v>1113.8</v>
      </c>
      <c r="S17" s="59">
        <f>'[13]30801   21511'!U11</f>
        <v>0</v>
      </c>
      <c r="T17" s="59">
        <f>'[13]30801   21511'!V11</f>
        <v>0</v>
      </c>
      <c r="U17" s="59">
        <f>'[13]30801   21511'!W11</f>
        <v>0</v>
      </c>
      <c r="V17" s="59">
        <f t="shared" ref="V17:V29" si="3">SUM(J17:U17)</f>
        <v>10000</v>
      </c>
      <c r="W17" s="59"/>
      <c r="X17" s="59"/>
      <c r="Y17" s="63"/>
    </row>
    <row r="18" spans="1:25" s="3" customFormat="1" ht="15" x14ac:dyDescent="0.25">
      <c r="A18" s="62" t="s">
        <v>411</v>
      </c>
      <c r="B18" s="418">
        <v>308</v>
      </c>
      <c r="C18" s="419" t="s">
        <v>412</v>
      </c>
      <c r="D18" s="408">
        <v>30801</v>
      </c>
      <c r="E18" s="419" t="s">
        <v>412</v>
      </c>
      <c r="F18" s="58">
        <v>2000</v>
      </c>
      <c r="G18" s="58">
        <v>21611</v>
      </c>
      <c r="H18" s="420" t="str">
        <f>LOOKUP(G18,[14]lista!$F$3:$F$148,[14]lista!$G$3:$G$148)</f>
        <v>MATERIAL DE LIMPIEZA</v>
      </c>
      <c r="I18" s="59">
        <f>'[13]30801   21611'!F12</f>
        <v>20000</v>
      </c>
      <c r="J18" s="60">
        <f>'[13]30801   21611'!L11</f>
        <v>0</v>
      </c>
      <c r="K18" s="60">
        <f>'[13]30801   21611'!M11</f>
        <v>0</v>
      </c>
      <c r="L18" s="60">
        <f>'[13]30801   21611'!N11</f>
        <v>19995</v>
      </c>
      <c r="M18" s="60">
        <f>'[13]30801   21611'!O11</f>
        <v>0</v>
      </c>
      <c r="N18" s="60">
        <f>'[13]30801   21611'!P11</f>
        <v>0</v>
      </c>
      <c r="O18" s="60">
        <v>5</v>
      </c>
      <c r="P18" s="60">
        <f>'[13]30801   21611'!R11</f>
        <v>0</v>
      </c>
      <c r="Q18" s="60">
        <f>'[13]30801   21611'!S11</f>
        <v>0</v>
      </c>
      <c r="R18" s="60">
        <f>'[13]30801   21611'!T11</f>
        <v>0</v>
      </c>
      <c r="S18" s="60">
        <f>'[13]30801   21611'!U11</f>
        <v>0</v>
      </c>
      <c r="T18" s="60">
        <f>'[13]30801   21611'!V11</f>
        <v>0</v>
      </c>
      <c r="U18" s="60">
        <f>'[13]30801   21611'!W11</f>
        <v>0</v>
      </c>
      <c r="V18" s="59">
        <f t="shared" si="3"/>
        <v>20000</v>
      </c>
      <c r="W18" s="59"/>
      <c r="X18" s="59"/>
      <c r="Y18" s="63"/>
    </row>
    <row r="19" spans="1:25" s="3" customFormat="1" ht="15" x14ac:dyDescent="0.25">
      <c r="A19" s="62" t="s">
        <v>411</v>
      </c>
      <c r="B19" s="418">
        <v>308</v>
      </c>
      <c r="C19" s="419" t="s">
        <v>412</v>
      </c>
      <c r="D19" s="408">
        <v>30801</v>
      </c>
      <c r="E19" s="419" t="s">
        <v>412</v>
      </c>
      <c r="F19" s="58">
        <v>2000</v>
      </c>
      <c r="G19" s="58">
        <v>25311</v>
      </c>
      <c r="H19" s="420" t="str">
        <f>LOOKUP(G19,[14]lista!$F$3:$F$148,[14]lista!$G$3:$G$148)</f>
        <v>MEDICINAS Y PRODUCTOS FARMACÉUTICOS</v>
      </c>
      <c r="I19" s="59">
        <f>'[13]25311_30801'!F12</f>
        <v>27700</v>
      </c>
      <c r="J19" s="60">
        <f>'[13]25311_30801'!L11</f>
        <v>0</v>
      </c>
      <c r="K19" s="60">
        <f>'[13]25311_30801'!M11</f>
        <v>0</v>
      </c>
      <c r="L19" s="60">
        <f>'[13]25311_30801'!N11</f>
        <v>27690.71</v>
      </c>
      <c r="M19" s="60">
        <f>'[13]25311_30801'!O11</f>
        <v>0</v>
      </c>
      <c r="N19" s="60">
        <f>'[13]25311_30801'!P11</f>
        <v>0</v>
      </c>
      <c r="O19" s="60">
        <v>9.2899999999999991</v>
      </c>
      <c r="P19" s="60">
        <f>'[13]25311_30801'!R11</f>
        <v>0</v>
      </c>
      <c r="Q19" s="60">
        <f>'[13]25311_30801'!S11</f>
        <v>0</v>
      </c>
      <c r="R19" s="60">
        <f>'[13]25311_30801'!T11</f>
        <v>0</v>
      </c>
      <c r="S19" s="60">
        <f>'[13]25311_30801'!U11</f>
        <v>0</v>
      </c>
      <c r="T19" s="60">
        <f>'[13]25311_30801'!V11</f>
        <v>0</v>
      </c>
      <c r="U19" s="60">
        <f>'[13]25311_30801'!W11</f>
        <v>0</v>
      </c>
      <c r="V19" s="59">
        <f t="shared" si="3"/>
        <v>27700</v>
      </c>
      <c r="W19" s="59"/>
      <c r="X19" s="59"/>
      <c r="Y19" s="63"/>
    </row>
    <row r="20" spans="1:25" s="3" customFormat="1" ht="15" x14ac:dyDescent="0.25">
      <c r="A20" s="62" t="s">
        <v>411</v>
      </c>
      <c r="B20" s="418">
        <v>308</v>
      </c>
      <c r="C20" s="419" t="s">
        <v>412</v>
      </c>
      <c r="D20" s="408">
        <v>30801</v>
      </c>
      <c r="E20" s="419" t="s">
        <v>412</v>
      </c>
      <c r="F20" s="58">
        <v>2000</v>
      </c>
      <c r="G20" s="58">
        <v>25411</v>
      </c>
      <c r="H20" s="420" t="str">
        <f>LOOKUP(G20,[15]lista!$F$3:$F$148,[15]lista!$G$3:$G$148)</f>
        <v>MATERIALES, ACCESORIOS Y SUMINISTROS MÉDICOS</v>
      </c>
      <c r="I20" s="59">
        <f>'[13]25411_30801'!F12</f>
        <v>30000</v>
      </c>
      <c r="J20" s="60">
        <f>'[13]29511_30801'!L11</f>
        <v>0</v>
      </c>
      <c r="K20" s="60">
        <f>'[13]29511_30801'!M11</f>
        <v>0</v>
      </c>
      <c r="L20" s="60">
        <f>'[13]29511_30801'!N11</f>
        <v>0</v>
      </c>
      <c r="M20" s="60">
        <f>'[13]29511_30801'!O11</f>
        <v>29976.720000000001</v>
      </c>
      <c r="N20" s="60">
        <f>'[13]29511_30801'!P11</f>
        <v>0</v>
      </c>
      <c r="O20" s="60">
        <v>23.28</v>
      </c>
      <c r="P20" s="60">
        <f>'[13]29511_30801'!R11</f>
        <v>0</v>
      </c>
      <c r="Q20" s="60">
        <f>'[13]29511_30801'!S11</f>
        <v>0</v>
      </c>
      <c r="R20" s="60">
        <f>'[13]29511_30801'!T11</f>
        <v>0</v>
      </c>
      <c r="S20" s="60">
        <f>'[13]29511_30801'!U11</f>
        <v>0</v>
      </c>
      <c r="T20" s="60">
        <f>'[13]29511_30801'!V11</f>
        <v>0</v>
      </c>
      <c r="U20" s="60">
        <f>'[13]29511_30801'!W11</f>
        <v>0</v>
      </c>
      <c r="V20" s="59">
        <f t="shared" si="3"/>
        <v>30000</v>
      </c>
      <c r="W20" s="59"/>
      <c r="X20" s="59"/>
      <c r="Y20" s="63"/>
    </row>
    <row r="21" spans="1:25" s="3" customFormat="1" ht="15" x14ac:dyDescent="0.25">
      <c r="A21" s="62" t="s">
        <v>411</v>
      </c>
      <c r="B21" s="418">
        <v>308</v>
      </c>
      <c r="C21" s="419" t="s">
        <v>412</v>
      </c>
      <c r="D21" s="408">
        <v>30801</v>
      </c>
      <c r="E21" s="419" t="s">
        <v>412</v>
      </c>
      <c r="F21" s="58">
        <v>2000</v>
      </c>
      <c r="G21" s="58">
        <v>29511</v>
      </c>
      <c r="H21" s="420" t="str">
        <f>LOOKUP(G21,[15]lista!$F$3:$F$148,[15]lista!$G$3:$G$148)</f>
        <v>REFACCIONES Y ACCESORIOS MENORES DE EQUIPO E INSTRUMENTAL MÉDICO Y DE LABORATORIO</v>
      </c>
      <c r="I21" s="59">
        <f>'[13]29511_30801'!F12</f>
        <v>30000</v>
      </c>
      <c r="J21" s="60">
        <f>'[13]30801   21611'!L14</f>
        <v>0</v>
      </c>
      <c r="K21" s="60">
        <f>'[13]30801   21611'!M14</f>
        <v>0</v>
      </c>
      <c r="L21" s="60">
        <f>'[13]30801   21611'!N14</f>
        <v>540</v>
      </c>
      <c r="M21" s="60">
        <f>'[13]30801   21611'!O14</f>
        <v>0</v>
      </c>
      <c r="N21" s="60">
        <f>'[13]30801   21611'!P14</f>
        <v>0</v>
      </c>
      <c r="O21" s="60">
        <v>29460</v>
      </c>
      <c r="P21" s="60">
        <f>'[13]30801   21611'!R14</f>
        <v>0</v>
      </c>
      <c r="Q21" s="60">
        <f>'[13]30801   21611'!S14</f>
        <v>0</v>
      </c>
      <c r="R21" s="60">
        <f>'[13]30801   21611'!T14</f>
        <v>0</v>
      </c>
      <c r="S21" s="60">
        <f>'[13]30801   21611'!U14</f>
        <v>0</v>
      </c>
      <c r="T21" s="60">
        <f>'[13]30801   21611'!V14</f>
        <v>0</v>
      </c>
      <c r="U21" s="60">
        <f>'[13]30801   21611'!W14</f>
        <v>0</v>
      </c>
      <c r="V21" s="59">
        <f t="shared" si="3"/>
        <v>30000</v>
      </c>
      <c r="W21" s="59"/>
      <c r="X21" s="59"/>
      <c r="Y21" s="63"/>
    </row>
    <row r="22" spans="1:25" s="3" customFormat="1" ht="15" x14ac:dyDescent="0.25">
      <c r="A22" s="62" t="s">
        <v>411</v>
      </c>
      <c r="B22" s="418">
        <v>308</v>
      </c>
      <c r="C22" s="419" t="s">
        <v>412</v>
      </c>
      <c r="D22" s="408">
        <v>30801</v>
      </c>
      <c r="E22" s="419" t="s">
        <v>412</v>
      </c>
      <c r="F22" s="58">
        <v>3000</v>
      </c>
      <c r="G22" s="58">
        <v>31311</v>
      </c>
      <c r="H22" s="420" t="str">
        <f>LOOKUP(G22,[13]lista!$F$3:$F$148,[13]lista!$G$3:$G$148)</f>
        <v>AGUA</v>
      </c>
      <c r="I22" s="59">
        <f>'[13]30801    31311'!F12</f>
        <v>24000</v>
      </c>
      <c r="J22" s="60">
        <f>'[13]30801    31311'!L11</f>
        <v>6400</v>
      </c>
      <c r="K22" s="60">
        <f>'[13]30801    31311'!M11</f>
        <v>6400</v>
      </c>
      <c r="L22" s="60">
        <f>'[13]30801    31311'!N11</f>
        <v>6400</v>
      </c>
      <c r="M22" s="60">
        <f>'[13]30801    31311'!O11</f>
        <v>3600</v>
      </c>
      <c r="N22" s="60">
        <f>'[13]30801    31311'!P11</f>
        <v>1200</v>
      </c>
      <c r="O22" s="60">
        <f>'[13]30801    31311'!Q11</f>
        <v>0</v>
      </c>
      <c r="P22" s="60">
        <f>'[13]30801    31311'!R11</f>
        <v>0</v>
      </c>
      <c r="Q22" s="60">
        <f>'[13]30801    31311'!S11</f>
        <v>0</v>
      </c>
      <c r="R22" s="60">
        <f>'[13]30801    31311'!T11</f>
        <v>0</v>
      </c>
      <c r="S22" s="60">
        <f>'[13]30801    31311'!U11</f>
        <v>0</v>
      </c>
      <c r="T22" s="60">
        <f>'[13]30801    31311'!V11</f>
        <v>0</v>
      </c>
      <c r="U22" s="60">
        <f>'[13]30801    31311'!W11</f>
        <v>0</v>
      </c>
      <c r="V22" s="59">
        <f t="shared" si="3"/>
        <v>24000</v>
      </c>
      <c r="W22" s="59"/>
      <c r="X22" s="59"/>
      <c r="Y22" s="63"/>
    </row>
    <row r="23" spans="1:25" s="3" customFormat="1" ht="15" x14ac:dyDescent="0.25">
      <c r="A23" s="62" t="s">
        <v>411</v>
      </c>
      <c r="B23" s="418">
        <v>308</v>
      </c>
      <c r="C23" s="419" t="s">
        <v>412</v>
      </c>
      <c r="D23" s="408">
        <v>30801</v>
      </c>
      <c r="E23" s="419" t="s">
        <v>412</v>
      </c>
      <c r="F23" s="58">
        <v>3000</v>
      </c>
      <c r="G23" s="58">
        <v>38211</v>
      </c>
      <c r="H23" s="420" t="str">
        <f>LOOKUP(G23,[13]lista!$F$3:$F$148,[13]lista!$G$3:$G$148)</f>
        <v>GASTOS DE ORDEN SOCIAL Y CULTURAL</v>
      </c>
      <c r="I23" s="59">
        <f>'[13]30801   38211'!F12</f>
        <v>13097</v>
      </c>
      <c r="J23" s="60">
        <f>'[13]30801   38211'!L11</f>
        <v>0</v>
      </c>
      <c r="K23" s="60">
        <f>'[13]30801   38211'!M11</f>
        <v>7000</v>
      </c>
      <c r="L23" s="60">
        <f>'[13]30801   38211'!N11</f>
        <v>0</v>
      </c>
      <c r="M23" s="60">
        <f>'[13]30801   38211'!O11</f>
        <v>0</v>
      </c>
      <c r="N23" s="60">
        <f>'[13]30801   38211'!P11</f>
        <v>0</v>
      </c>
      <c r="O23" s="60">
        <v>97</v>
      </c>
      <c r="P23" s="60">
        <f>'[13]30801   38211'!R11</f>
        <v>0</v>
      </c>
      <c r="Q23" s="60">
        <f>'[13]30801   38211'!S11</f>
        <v>0</v>
      </c>
      <c r="R23" s="60">
        <f>'[13]30801   38211'!T11</f>
        <v>0</v>
      </c>
      <c r="S23" s="60">
        <f>'[13]30801   38211'!U11</f>
        <v>0</v>
      </c>
      <c r="T23" s="60">
        <f>'[13]30801   38211'!V11</f>
        <v>0</v>
      </c>
      <c r="U23" s="60">
        <f>'[13]30801   38211'!W11</f>
        <v>6000</v>
      </c>
      <c r="V23" s="59">
        <f t="shared" si="3"/>
        <v>13097</v>
      </c>
      <c r="W23" s="59"/>
      <c r="X23" s="59"/>
      <c r="Y23" s="63"/>
    </row>
    <row r="24" spans="1:25" s="3" customFormat="1" ht="15" x14ac:dyDescent="0.25">
      <c r="A24" s="62" t="s">
        <v>411</v>
      </c>
      <c r="B24" s="418">
        <v>308</v>
      </c>
      <c r="C24" s="419" t="s">
        <v>412</v>
      </c>
      <c r="D24" s="408">
        <v>30802</v>
      </c>
      <c r="E24" s="419" t="s">
        <v>413</v>
      </c>
      <c r="F24" s="58">
        <v>2000</v>
      </c>
      <c r="G24" s="421">
        <v>21111</v>
      </c>
      <c r="H24" s="420" t="str">
        <f>LOOKUP(G24,[14]lista!$F$3:$F$148,[14]lista!$G$3:$G$148)</f>
        <v>MATERIALES, ÚTILES Y EQUIPOS MENORES DE OFICINA</v>
      </c>
      <c r="I24" s="59">
        <f>'[13]3802    21111'!F12</f>
        <v>35000</v>
      </c>
      <c r="J24" s="60">
        <f>'[13]3802    21111'!L11</f>
        <v>0</v>
      </c>
      <c r="K24" s="60">
        <f>'[13]3802    21111'!M11</f>
        <v>34991.699999999997</v>
      </c>
      <c r="L24" s="60">
        <f>'[13]3802    21111'!N11</f>
        <v>0</v>
      </c>
      <c r="M24" s="60">
        <f>'[13]3802    21111'!O11</f>
        <v>0</v>
      </c>
      <c r="N24" s="60">
        <f>'[13]3802    21111'!P11</f>
        <v>0</v>
      </c>
      <c r="O24" s="60">
        <v>8.3000000000000007</v>
      </c>
      <c r="P24" s="60">
        <f>'[13]3802    21111'!R11</f>
        <v>0</v>
      </c>
      <c r="Q24" s="60">
        <f>'[13]3802    21111'!S11</f>
        <v>0</v>
      </c>
      <c r="R24" s="60">
        <f>'[13]3802    21111'!T11</f>
        <v>0</v>
      </c>
      <c r="S24" s="60">
        <f>'[13]3802    21111'!U11</f>
        <v>0</v>
      </c>
      <c r="T24" s="60">
        <f>'[13]3802    21111'!V11</f>
        <v>0</v>
      </c>
      <c r="U24" s="60">
        <f>'[13]3802    21111'!W11</f>
        <v>0</v>
      </c>
      <c r="V24" s="59">
        <f t="shared" si="3"/>
        <v>35000</v>
      </c>
      <c r="W24" s="59"/>
      <c r="X24" s="59"/>
      <c r="Y24" s="63"/>
    </row>
    <row r="25" spans="1:25" s="3" customFormat="1" ht="15" x14ac:dyDescent="0.25">
      <c r="A25" s="62" t="s">
        <v>411</v>
      </c>
      <c r="B25" s="418">
        <v>308</v>
      </c>
      <c r="C25" s="419" t="s">
        <v>412</v>
      </c>
      <c r="D25" s="408">
        <v>30802</v>
      </c>
      <c r="E25" s="419" t="s">
        <v>413</v>
      </c>
      <c r="F25" s="58">
        <v>2000</v>
      </c>
      <c r="G25" s="421">
        <v>27111</v>
      </c>
      <c r="H25" s="420" t="str">
        <f>LOOKUP(G25,[13]lista!$F$3:$F$148,[13]lista!$G$3:$G$148)</f>
        <v>VESTUARIO Y UNIFORMES</v>
      </c>
      <c r="I25" s="59">
        <f>'[13]30802    27111'!F12</f>
        <v>11000</v>
      </c>
      <c r="J25" s="60">
        <f>'[13]30802    27111'!L11</f>
        <v>0</v>
      </c>
      <c r="K25" s="60">
        <f>'[13]30802    27111'!M11</f>
        <v>0</v>
      </c>
      <c r="L25" s="60">
        <f>'[13]30802    27111'!N11</f>
        <v>0</v>
      </c>
      <c r="M25" s="60">
        <f>'[13]30802    27111'!O11</f>
        <v>4676.8</v>
      </c>
      <c r="N25" s="60">
        <f>'[13]30802    27111'!P11</f>
        <v>0</v>
      </c>
      <c r="O25" s="60">
        <v>3.2</v>
      </c>
      <c r="P25" s="60">
        <f>'[13]30802    27111'!R11</f>
        <v>0</v>
      </c>
      <c r="Q25" s="60">
        <f>'[13]30802    27111'!S11</f>
        <v>0</v>
      </c>
      <c r="R25" s="60">
        <f>'[13]30802    27111'!T11</f>
        <v>6320</v>
      </c>
      <c r="S25" s="60">
        <f>'[13]30802    27111'!U11</f>
        <v>0</v>
      </c>
      <c r="T25" s="60">
        <f>'[13]30802    27111'!V11</f>
        <v>0</v>
      </c>
      <c r="U25" s="60">
        <f>'[13]30802    27111'!W11</f>
        <v>0</v>
      </c>
      <c r="V25" s="59">
        <f t="shared" si="3"/>
        <v>11000</v>
      </c>
      <c r="W25" s="59"/>
      <c r="X25" s="59"/>
      <c r="Y25" s="63"/>
    </row>
    <row r="26" spans="1:25" s="3" customFormat="1" ht="15" x14ac:dyDescent="0.25">
      <c r="A26" s="62" t="s">
        <v>411</v>
      </c>
      <c r="B26" s="418">
        <v>308</v>
      </c>
      <c r="C26" s="419" t="s">
        <v>412</v>
      </c>
      <c r="D26" s="408">
        <v>30803</v>
      </c>
      <c r="E26" s="419" t="s">
        <v>414</v>
      </c>
      <c r="F26" s="58">
        <v>2000</v>
      </c>
      <c r="G26" s="58">
        <v>24911</v>
      </c>
      <c r="H26" s="420" t="str">
        <f>LOOKUP(G26,[13]lista!$F$3:$F$148,[13]lista!$G$3:$G$148)</f>
        <v>OTROS MATERIALES Y ARTÍCULOS DE CONSTRUCCIÓN Y REPARACIÓN</v>
      </c>
      <c r="I26" s="59">
        <f>'[13]30803    24911'!F12</f>
        <v>6000</v>
      </c>
      <c r="J26" s="60">
        <f>'[13]30803    24911'!L11</f>
        <v>0</v>
      </c>
      <c r="K26" s="60">
        <f>'[13]30803    24911'!M11</f>
        <v>5660</v>
      </c>
      <c r="L26" s="60">
        <f>'[13]30803    24911'!N11</f>
        <v>0</v>
      </c>
      <c r="M26" s="60">
        <f>'[13]30803    24911'!O11</f>
        <v>0</v>
      </c>
      <c r="N26" s="60">
        <f>'[13]30803    24911'!P11</f>
        <v>336</v>
      </c>
      <c r="O26" s="60">
        <v>4</v>
      </c>
      <c r="P26" s="60">
        <f>'[13]30803    24911'!R11</f>
        <v>0</v>
      </c>
      <c r="Q26" s="60">
        <f>'[13]30803    24911'!S11</f>
        <v>0</v>
      </c>
      <c r="R26" s="60">
        <f>'[13]30803    24911'!T11</f>
        <v>0</v>
      </c>
      <c r="S26" s="60">
        <f>'[13]30803    24911'!U11</f>
        <v>0</v>
      </c>
      <c r="T26" s="60">
        <f>'[13]30803    24911'!V11</f>
        <v>0</v>
      </c>
      <c r="U26" s="60">
        <f>'[13]30803    24911'!W11</f>
        <v>0</v>
      </c>
      <c r="V26" s="59">
        <f t="shared" si="3"/>
        <v>6000</v>
      </c>
      <c r="W26" s="59"/>
      <c r="X26" s="59"/>
      <c r="Y26" s="63"/>
    </row>
    <row r="27" spans="1:25" s="3" customFormat="1" ht="15" x14ac:dyDescent="0.25">
      <c r="A27" s="62" t="s">
        <v>415</v>
      </c>
      <c r="B27" s="418">
        <v>308</v>
      </c>
      <c r="C27" s="419" t="s">
        <v>412</v>
      </c>
      <c r="D27" s="408">
        <v>30803</v>
      </c>
      <c r="E27" s="419" t="s">
        <v>414</v>
      </c>
      <c r="F27" s="58">
        <v>2000</v>
      </c>
      <c r="G27" s="58">
        <v>25311</v>
      </c>
      <c r="H27" s="420" t="str">
        <f>LOOKUP(G27,[14]lista!$F$3:$F$148,[14]lista!$G$3:$G$148)</f>
        <v>MEDICINAS Y PRODUCTOS FARMACÉUTICOS</v>
      </c>
      <c r="I27" s="59">
        <f>'[13]30803   25311'!F12</f>
        <v>45000</v>
      </c>
      <c r="J27" s="60">
        <f>'[13]30803   25311'!L11</f>
        <v>0</v>
      </c>
      <c r="K27" s="60">
        <f>'[13]30803   25311'!M11</f>
        <v>44984.71</v>
      </c>
      <c r="L27" s="60">
        <f>'[13]30803   25311'!N11</f>
        <v>0</v>
      </c>
      <c r="M27" s="60">
        <f>'[13]30803   25311'!O11</f>
        <v>0</v>
      </c>
      <c r="N27" s="60">
        <f>'[13]30803   25311'!P11</f>
        <v>0</v>
      </c>
      <c r="O27" s="60">
        <v>15.29</v>
      </c>
      <c r="P27" s="60">
        <f>'[13]30803   25311'!R11</f>
        <v>0</v>
      </c>
      <c r="Q27" s="60">
        <f>'[13]30803   25311'!S11</f>
        <v>0</v>
      </c>
      <c r="R27" s="60">
        <f>'[13]30803   25311'!T11</f>
        <v>0</v>
      </c>
      <c r="S27" s="60">
        <f>'[13]30803   25311'!U11</f>
        <v>0</v>
      </c>
      <c r="T27" s="60">
        <f>'[13]30803   25311'!V11</f>
        <v>0</v>
      </c>
      <c r="U27" s="60">
        <f>'[13]30803   25311'!W11</f>
        <v>0</v>
      </c>
      <c r="V27" s="59">
        <f t="shared" si="3"/>
        <v>45000</v>
      </c>
      <c r="W27" s="59"/>
      <c r="X27" s="59"/>
      <c r="Y27" s="63"/>
    </row>
    <row r="28" spans="1:25" s="3" customFormat="1" ht="15" x14ac:dyDescent="0.25">
      <c r="A28" s="62" t="s">
        <v>415</v>
      </c>
      <c r="B28" s="418">
        <v>308</v>
      </c>
      <c r="C28" s="419" t="s">
        <v>412</v>
      </c>
      <c r="D28" s="408">
        <v>30803</v>
      </c>
      <c r="E28" s="419" t="s">
        <v>414</v>
      </c>
      <c r="F28" s="58">
        <v>2000</v>
      </c>
      <c r="G28" s="58">
        <v>25411</v>
      </c>
      <c r="H28" s="420" t="str">
        <f>LOOKUP(G28,[14]lista!$F$3:$F$148,[14]lista!$G$3:$G$148)</f>
        <v>MATERIALES, ACCESORIOS Y SUMINISTROS MÉDICOS</v>
      </c>
      <c r="I28" s="59">
        <f>'[13]30803    25411'!F12</f>
        <v>30000</v>
      </c>
      <c r="J28" s="60">
        <f>'[13]30803    25411'!L11</f>
        <v>0</v>
      </c>
      <c r="K28" s="60">
        <f>'[13]30803    25411'!M11</f>
        <v>29998.369999999995</v>
      </c>
      <c r="L28" s="60">
        <f>'[13]30803    25411'!N11</f>
        <v>0</v>
      </c>
      <c r="M28" s="60">
        <f>'[13]30803    25411'!O11</f>
        <v>0</v>
      </c>
      <c r="N28" s="60">
        <f>'[13]30803    25411'!P11</f>
        <v>0</v>
      </c>
      <c r="O28" s="60">
        <v>1.63</v>
      </c>
      <c r="P28" s="60">
        <f>'[13]30803    25411'!R11</f>
        <v>0</v>
      </c>
      <c r="Q28" s="60">
        <f>'[13]30803    25411'!S11</f>
        <v>0</v>
      </c>
      <c r="R28" s="60">
        <f>'[13]30803    25411'!T11</f>
        <v>0</v>
      </c>
      <c r="S28" s="60">
        <f>'[13]30803    25411'!U11</f>
        <v>0</v>
      </c>
      <c r="T28" s="60">
        <f>'[13]30803    25411'!V11</f>
        <v>0</v>
      </c>
      <c r="U28" s="60">
        <f>'[13]30803    25411'!W11</f>
        <v>0</v>
      </c>
      <c r="V28" s="59">
        <f t="shared" si="3"/>
        <v>29999.999999999996</v>
      </c>
      <c r="W28" s="59"/>
      <c r="X28" s="59"/>
      <c r="Y28" s="63"/>
    </row>
    <row r="29" spans="1:25" s="3" customFormat="1" ht="15" x14ac:dyDescent="0.25">
      <c r="A29" s="62" t="s">
        <v>415</v>
      </c>
      <c r="B29" s="418">
        <v>308</v>
      </c>
      <c r="C29" s="419" t="s">
        <v>412</v>
      </c>
      <c r="D29" s="408">
        <v>30803</v>
      </c>
      <c r="E29" s="419" t="s">
        <v>414</v>
      </c>
      <c r="F29" s="58">
        <v>2000</v>
      </c>
      <c r="G29" s="58">
        <v>29511</v>
      </c>
      <c r="H29" s="420" t="str">
        <f>LOOKUP(G29,[14]lista!$F$3:$F$148,[14]lista!$G$3:$G$148)</f>
        <v>REFACCIONES Y ACCESORIOS MENORES DE EQUIPO E INSTRUMENTAL MÉDICO Y DE LABORATORIO</v>
      </c>
      <c r="I29" s="59">
        <f>'[13]30803    29511'!F12</f>
        <v>36000</v>
      </c>
      <c r="J29" s="60">
        <f>'[13]30803    29511'!L11</f>
        <v>0</v>
      </c>
      <c r="K29" s="60">
        <f>'[13]30803    29511'!M11</f>
        <v>35987.700000000004</v>
      </c>
      <c r="L29" s="60">
        <f>'[13]30803    29511'!N11</f>
        <v>0</v>
      </c>
      <c r="M29" s="60">
        <f>'[13]30803    29511'!O11</f>
        <v>0</v>
      </c>
      <c r="N29" s="60">
        <f>'[13]30803    29511'!P11</f>
        <v>0</v>
      </c>
      <c r="O29" s="60">
        <v>12.3</v>
      </c>
      <c r="P29" s="60">
        <f>'[13]30803    29511'!R11</f>
        <v>0</v>
      </c>
      <c r="Q29" s="60">
        <f>'[13]30803    29511'!S11</f>
        <v>0</v>
      </c>
      <c r="R29" s="60">
        <f>'[13]30803    29511'!T11</f>
        <v>0</v>
      </c>
      <c r="S29" s="60">
        <f>'[13]30803    29511'!U11</f>
        <v>0</v>
      </c>
      <c r="T29" s="60">
        <f>'[13]30803    29511'!V11</f>
        <v>0</v>
      </c>
      <c r="U29" s="60">
        <f>'[13]30803    29511'!W11</f>
        <v>0</v>
      </c>
      <c r="V29" s="59">
        <f t="shared" si="3"/>
        <v>36000.000000000007</v>
      </c>
      <c r="W29" s="60"/>
      <c r="X29" s="59"/>
      <c r="Y29" s="63"/>
    </row>
    <row r="31" spans="1:25" s="129" customFormat="1" ht="15" x14ac:dyDescent="0.25">
      <c r="B31" s="103"/>
      <c r="C31" s="129" t="s">
        <v>352</v>
      </c>
      <c r="I31" s="130"/>
      <c r="J31" s="130"/>
      <c r="K31" s="130"/>
      <c r="L31" s="130"/>
      <c r="M31" s="130"/>
      <c r="N31" s="130" t="s">
        <v>353</v>
      </c>
      <c r="O31" s="130"/>
      <c r="P31" s="130"/>
      <c r="Q31" s="130"/>
      <c r="R31" s="130"/>
      <c r="S31" s="130"/>
      <c r="T31" s="130"/>
      <c r="U31" s="130"/>
      <c r="V31" s="130" t="s">
        <v>354</v>
      </c>
    </row>
    <row r="32" spans="1:25" s="74" customFormat="1" ht="12.75" x14ac:dyDescent="0.25">
      <c r="B32" s="646" t="s">
        <v>38</v>
      </c>
      <c r="C32" s="646"/>
      <c r="D32" s="646"/>
      <c r="E32" s="646"/>
      <c r="F32" s="20"/>
      <c r="G32" s="20"/>
      <c r="I32" s="49"/>
      <c r="J32" s="49"/>
      <c r="K32" s="49"/>
      <c r="L32" s="49"/>
      <c r="M32" s="646" t="s">
        <v>35</v>
      </c>
      <c r="N32" s="646"/>
      <c r="O32" s="646"/>
      <c r="P32" s="646"/>
      <c r="Q32" s="222"/>
      <c r="R32" s="222"/>
      <c r="S32" s="222"/>
      <c r="T32" s="49"/>
      <c r="U32" s="646" t="s">
        <v>39</v>
      </c>
      <c r="V32" s="646"/>
      <c r="W32" s="646"/>
      <c r="X32" s="646"/>
    </row>
    <row r="33" spans="1:24" s="74" customFormat="1" ht="12.75" x14ac:dyDescent="0.25">
      <c r="A33" s="20"/>
      <c r="B33" s="223"/>
      <c r="C33" s="224"/>
      <c r="D33" s="223"/>
      <c r="E33" s="224"/>
      <c r="F33" s="20"/>
      <c r="G33" s="20"/>
      <c r="I33" s="20"/>
      <c r="J33" s="20"/>
      <c r="L33" s="20"/>
      <c r="M33" s="224"/>
      <c r="N33" s="225"/>
      <c r="O33" s="225"/>
      <c r="P33" s="225"/>
      <c r="Q33" s="222"/>
      <c r="R33" s="222"/>
      <c r="S33" s="222"/>
      <c r="T33" s="20"/>
      <c r="U33" s="224"/>
      <c r="V33" s="225"/>
      <c r="W33" s="225"/>
      <c r="X33" s="225"/>
    </row>
    <row r="34" spans="1:24" s="74" customFormat="1" ht="29.25" customHeight="1" x14ac:dyDescent="0.25">
      <c r="A34" s="50"/>
      <c r="B34" s="422"/>
      <c r="C34" s="226"/>
      <c r="D34" s="226"/>
      <c r="E34" s="226"/>
      <c r="F34" s="227"/>
      <c r="G34" s="20"/>
      <c r="I34" s="51"/>
      <c r="J34" s="52"/>
      <c r="K34" s="52"/>
      <c r="L34" s="52"/>
      <c r="M34" s="228"/>
      <c r="N34" s="225"/>
      <c r="O34" s="225"/>
      <c r="P34" s="225"/>
      <c r="Q34" s="222"/>
      <c r="R34" s="222"/>
      <c r="S34" s="222"/>
      <c r="T34" s="51"/>
      <c r="U34" s="228"/>
      <c r="V34" s="225"/>
      <c r="W34" s="225"/>
      <c r="X34" s="225"/>
    </row>
    <row r="35" spans="1:24" s="74" customFormat="1" ht="24" customHeight="1" x14ac:dyDescent="0.25">
      <c r="A35" s="50"/>
      <c r="B35" s="812"/>
      <c r="C35" s="812"/>
      <c r="D35" s="812"/>
      <c r="E35" s="812"/>
      <c r="F35" s="227"/>
      <c r="G35" s="20"/>
      <c r="I35" s="51"/>
      <c r="J35" s="52"/>
      <c r="K35" s="52"/>
      <c r="L35" s="52"/>
      <c r="M35" s="812"/>
      <c r="N35" s="812"/>
      <c r="O35" s="812"/>
      <c r="P35" s="812"/>
      <c r="Q35" s="222"/>
      <c r="R35" s="222"/>
      <c r="S35" s="222"/>
      <c r="T35" s="51"/>
      <c r="U35" s="812"/>
      <c r="V35" s="812"/>
      <c r="W35" s="812"/>
      <c r="X35" s="812"/>
    </row>
    <row r="36" spans="1:24" s="74" customFormat="1" ht="26.25" customHeight="1" x14ac:dyDescent="0.25">
      <c r="B36" s="813" t="s">
        <v>416</v>
      </c>
      <c r="C36" s="813"/>
      <c r="D36" s="813"/>
      <c r="E36" s="813"/>
      <c r="F36" s="227"/>
      <c r="G36" s="20"/>
      <c r="I36" s="51"/>
      <c r="J36" s="52"/>
      <c r="K36" s="52"/>
      <c r="L36" s="52"/>
      <c r="M36" s="813" t="s">
        <v>417</v>
      </c>
      <c r="N36" s="813"/>
      <c r="O36" s="813"/>
      <c r="P36" s="813"/>
      <c r="Q36" s="222"/>
      <c r="R36" s="222"/>
      <c r="S36" s="222"/>
      <c r="T36" s="51"/>
      <c r="U36" s="813" t="s">
        <v>417</v>
      </c>
      <c r="V36" s="813"/>
      <c r="W36" s="813"/>
      <c r="X36" s="813"/>
    </row>
    <row r="37" spans="1:24" s="3" customFormat="1" ht="12.75" x14ac:dyDescent="0.2">
      <c r="A37" s="19"/>
      <c r="B37" s="814" t="s">
        <v>418</v>
      </c>
      <c r="C37" s="814"/>
      <c r="D37" s="814"/>
      <c r="E37" s="814"/>
      <c r="J37" s="22"/>
      <c r="L37" s="17"/>
      <c r="M37" s="814" t="s">
        <v>419</v>
      </c>
      <c r="N37" s="814"/>
      <c r="O37" s="814"/>
      <c r="P37" s="814"/>
      <c r="Q37" s="17"/>
      <c r="R37" s="17"/>
      <c r="S37" s="17"/>
      <c r="T37" s="17"/>
      <c r="U37" s="814" t="s">
        <v>419</v>
      </c>
      <c r="V37" s="814"/>
      <c r="W37" s="814"/>
      <c r="X37" s="814"/>
    </row>
    <row r="38" spans="1:24" s="3" customFormat="1" ht="12.75" x14ac:dyDescent="0.2">
      <c r="A38" s="19"/>
      <c r="B38" s="19"/>
      <c r="J38" s="22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 s="3" customFormat="1" ht="12.75" x14ac:dyDescent="0.2">
      <c r="A39" s="19"/>
      <c r="B39" s="19"/>
      <c r="J39" s="22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</sheetData>
  <mergeCells count="33">
    <mergeCell ref="B36:E36"/>
    <mergeCell ref="M36:P36"/>
    <mergeCell ref="U36:X36"/>
    <mergeCell ref="B37:E37"/>
    <mergeCell ref="M37:P37"/>
    <mergeCell ref="U37:X37"/>
    <mergeCell ref="A15:J15"/>
    <mergeCell ref="B32:E32"/>
    <mergeCell ref="M32:P32"/>
    <mergeCell ref="U32:X32"/>
    <mergeCell ref="B35:E35"/>
    <mergeCell ref="M35:P35"/>
    <mergeCell ref="U35:X35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H2:I2"/>
    <mergeCell ref="H3:I3"/>
    <mergeCell ref="H4:I4"/>
    <mergeCell ref="H5:I5"/>
    <mergeCell ref="U5:V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X25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35.28515625" style="88" bestFit="1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33" style="91" bestFit="1" customWidth="1"/>
    <col min="10" max="11" width="17.140625" style="91" customWidth="1"/>
    <col min="12" max="12" width="20" style="91" customWidth="1"/>
    <col min="13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'[9]30301'!C2</f>
        <v>CLAVE DE LA UNIDAD RESPONSABLE (UR)</v>
      </c>
      <c r="F2" s="688"/>
      <c r="G2" s="688"/>
      <c r="H2" s="92">
        <v>303</v>
      </c>
      <c r="Q2" s="93"/>
      <c r="R2" s="93"/>
      <c r="T2" s="93"/>
      <c r="U2" s="93"/>
      <c r="V2" s="93"/>
    </row>
    <row r="3" spans="1:24" ht="15" x14ac:dyDescent="0.25">
      <c r="E3" s="689" t="str">
        <f>'[9]30301'!C3</f>
        <v>NOMBRE DE LA UNIDAD RESPONSABLE</v>
      </c>
      <c r="F3" s="689"/>
      <c r="G3" s="689"/>
      <c r="H3" s="94" t="s">
        <v>59</v>
      </c>
    </row>
    <row r="4" spans="1:24" ht="15" x14ac:dyDescent="0.25">
      <c r="E4" s="688" t="str">
        <f>'[9]30301'!C4</f>
        <v>CLAVE DE LA UNIDAD EJECUTORA (UE)</v>
      </c>
      <c r="F4" s="688"/>
      <c r="G4" s="688"/>
      <c r="H4" s="95">
        <f>'[9]30301'!F4</f>
        <v>30301</v>
      </c>
      <c r="S4" s="93"/>
      <c r="T4" s="93"/>
      <c r="U4" s="93"/>
      <c r="W4" s="96"/>
    </row>
    <row r="5" spans="1:24" ht="15" x14ac:dyDescent="0.25">
      <c r="C5" s="97"/>
      <c r="E5" s="689" t="str">
        <f>'[9]30301'!C5</f>
        <v>NOMBRE DE LA UNIDAD EJECUTORA</v>
      </c>
      <c r="F5" s="689"/>
      <c r="G5" s="689"/>
      <c r="H5" s="94" t="str">
        <f>'[9]30301'!F5</f>
        <v>SECRETARÍA DE OBRAS PÚBLICAS Y DESARROLLO URBANO</v>
      </c>
      <c r="Q5" s="98"/>
      <c r="R5" s="98"/>
      <c r="T5" s="98"/>
      <c r="U5" s="690" t="s">
        <v>303</v>
      </c>
      <c r="V5" s="691"/>
      <c r="W5" s="686" t="s">
        <v>409</v>
      </c>
      <c r="X5" s="687"/>
    </row>
    <row r="6" spans="1:24" ht="15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3.25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4" s="103" customFormat="1" ht="15" x14ac:dyDescent="0.25">
      <c r="A8" s="665" t="str">
        <f>'[9]30301'!A9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15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18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f>I11+I12+I13+I14</f>
        <v>8149653.6800000006</v>
      </c>
      <c r="J10" s="106">
        <f t="shared" ref="J10:U10" si="0">J11+J12+J13+J14</f>
        <v>0</v>
      </c>
      <c r="K10" s="106">
        <f t="shared" si="0"/>
        <v>0</v>
      </c>
      <c r="L10" s="106">
        <f t="shared" si="0"/>
        <v>3524786.44</v>
      </c>
      <c r="M10" s="106">
        <f t="shared" si="0"/>
        <v>521833.32</v>
      </c>
      <c r="N10" s="106">
        <f t="shared" si="0"/>
        <v>521833.32</v>
      </c>
      <c r="O10" s="106">
        <f t="shared" si="0"/>
        <v>594869.56000000006</v>
      </c>
      <c r="P10" s="106">
        <f t="shared" si="0"/>
        <v>619643.38</v>
      </c>
      <c r="Q10" s="106">
        <f t="shared" si="0"/>
        <v>521833.32</v>
      </c>
      <c r="R10" s="106">
        <f t="shared" si="0"/>
        <v>521833.32</v>
      </c>
      <c r="S10" s="106">
        <f t="shared" si="0"/>
        <v>482938.12</v>
      </c>
      <c r="T10" s="106">
        <f t="shared" si="0"/>
        <v>387499.99</v>
      </c>
      <c r="U10" s="106">
        <f t="shared" si="0"/>
        <v>452582.91</v>
      </c>
      <c r="V10" s="106">
        <f>SUM(V11:V14)</f>
        <v>8149653.6800000006</v>
      </c>
      <c r="W10" s="696"/>
      <c r="X10" s="696"/>
    </row>
    <row r="11" spans="1:24" s="103" customFormat="1" ht="15.75" x14ac:dyDescent="0.25">
      <c r="A11" s="665"/>
      <c r="B11" s="670"/>
      <c r="C11" s="670"/>
      <c r="D11" s="670"/>
      <c r="E11" s="670"/>
      <c r="F11" s="107">
        <v>2000</v>
      </c>
      <c r="G11" s="108"/>
      <c r="H11" s="109"/>
      <c r="I11" s="43">
        <f>I15+I16+I17+I18+I19+I20+I21+I23+I22</f>
        <v>7427898.8000000007</v>
      </c>
      <c r="J11" s="43">
        <f t="shared" ref="J11:U11" si="1">J15+J16+J17+J18+J19+J20+J21+J23+J22</f>
        <v>0</v>
      </c>
      <c r="K11" s="43">
        <f t="shared" si="1"/>
        <v>0</v>
      </c>
      <c r="L11" s="43">
        <f t="shared" si="1"/>
        <v>2803031.56</v>
      </c>
      <c r="M11" s="43">
        <f t="shared" si="1"/>
        <v>521833.32</v>
      </c>
      <c r="N11" s="43">
        <f t="shared" si="1"/>
        <v>521833.32</v>
      </c>
      <c r="O11" s="43">
        <f t="shared" si="1"/>
        <v>594869.56000000006</v>
      </c>
      <c r="P11" s="43">
        <f t="shared" si="1"/>
        <v>619643.38</v>
      </c>
      <c r="Q11" s="43">
        <f t="shared" si="1"/>
        <v>521833.32</v>
      </c>
      <c r="R11" s="43">
        <f t="shared" si="1"/>
        <v>521833.32</v>
      </c>
      <c r="S11" s="43">
        <f t="shared" si="1"/>
        <v>482938.12</v>
      </c>
      <c r="T11" s="43">
        <f t="shared" si="1"/>
        <v>387499.99</v>
      </c>
      <c r="U11" s="43">
        <f t="shared" si="1"/>
        <v>452582.91</v>
      </c>
      <c r="V11" s="43">
        <f>SUM(J11:U11)</f>
        <v>7427898.8000000007</v>
      </c>
      <c r="W11" s="696"/>
      <c r="X11" s="696"/>
    </row>
    <row r="12" spans="1:24" s="103" customFormat="1" ht="15.75" x14ac:dyDescent="0.25">
      <c r="A12" s="665"/>
      <c r="B12" s="670"/>
      <c r="C12" s="670"/>
      <c r="D12" s="670"/>
      <c r="E12" s="670"/>
      <c r="F12" s="107">
        <v>3000</v>
      </c>
      <c r="G12" s="110"/>
      <c r="H12" s="111"/>
      <c r="I12" s="43">
        <f>I24+I25</f>
        <v>721754.88</v>
      </c>
      <c r="J12" s="43">
        <f t="shared" ref="J12:U12" si="2">J24+J25</f>
        <v>0</v>
      </c>
      <c r="K12" s="43">
        <f t="shared" si="2"/>
        <v>0</v>
      </c>
      <c r="L12" s="43">
        <f t="shared" si="2"/>
        <v>721754.88</v>
      </c>
      <c r="M12" s="43">
        <f t="shared" si="2"/>
        <v>0</v>
      </c>
      <c r="N12" s="43">
        <f t="shared" si="2"/>
        <v>0</v>
      </c>
      <c r="O12" s="43">
        <f t="shared" si="2"/>
        <v>0</v>
      </c>
      <c r="P12" s="43">
        <f t="shared" si="2"/>
        <v>0</v>
      </c>
      <c r="Q12" s="43">
        <f t="shared" si="2"/>
        <v>0</v>
      </c>
      <c r="R12" s="43">
        <f t="shared" si="2"/>
        <v>0</v>
      </c>
      <c r="S12" s="43">
        <f t="shared" si="2"/>
        <v>0</v>
      </c>
      <c r="T12" s="43">
        <f t="shared" si="2"/>
        <v>0</v>
      </c>
      <c r="U12" s="43">
        <f t="shared" si="2"/>
        <v>0</v>
      </c>
      <c r="V12" s="43">
        <f>L12</f>
        <v>721754.88</v>
      </c>
      <c r="W12" s="696"/>
      <c r="X12" s="696"/>
    </row>
    <row r="13" spans="1:24" s="103" customFormat="1" ht="15.75" x14ac:dyDescent="0.25">
      <c r="A13" s="665"/>
      <c r="B13" s="670"/>
      <c r="C13" s="670"/>
      <c r="D13" s="670"/>
      <c r="E13" s="670"/>
      <c r="F13" s="107">
        <v>4000</v>
      </c>
      <c r="G13" s="110"/>
      <c r="H13" s="111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4" s="103" customFormat="1" ht="15.75" x14ac:dyDescent="0.25">
      <c r="A14" s="665"/>
      <c r="B14" s="671"/>
      <c r="C14" s="671"/>
      <c r="D14" s="671"/>
      <c r="E14" s="671"/>
      <c r="F14" s="107">
        <v>5000</v>
      </c>
      <c r="G14" s="112"/>
      <c r="H14" s="113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697"/>
      <c r="X14" s="697"/>
    </row>
    <row r="15" spans="1:24" s="118" customFormat="1" ht="28.5" x14ac:dyDescent="0.25">
      <c r="A15" s="2" t="str">
        <f>'[9]30301'!$A$12</f>
        <v>07</v>
      </c>
      <c r="B15" s="2">
        <v>303</v>
      </c>
      <c r="C15" s="1" t="str">
        <f>'[9]30301'!$F$5</f>
        <v>SECRETARÍA DE OBRAS PÚBLICAS Y DESARROLLO URBANO</v>
      </c>
      <c r="D15" s="2">
        <f>'[9]30301'!$F$4</f>
        <v>30301</v>
      </c>
      <c r="E15" s="1" t="str">
        <f>'[9]30301'!$F$5</f>
        <v>SECRETARÍA DE OBRAS PÚBLICAS Y DESARROLLO URBANO</v>
      </c>
      <c r="F15" s="2">
        <v>2000</v>
      </c>
      <c r="G15" s="2">
        <v>21111</v>
      </c>
      <c r="H15" s="114" t="s">
        <v>132</v>
      </c>
      <c r="I15" s="115">
        <f>'[9]30301'!F12</f>
        <v>95000</v>
      </c>
      <c r="J15" s="77">
        <f>'[9]30301'!L11</f>
        <v>0</v>
      </c>
      <c r="K15" s="77">
        <f>'[9]30301'!M11</f>
        <v>0</v>
      </c>
      <c r="L15" s="77">
        <f>'[9]30301'!N11</f>
        <v>32777.549999999988</v>
      </c>
      <c r="M15" s="77">
        <f>'[9]30301'!O11</f>
        <v>0</v>
      </c>
      <c r="N15" s="77">
        <f>'[9]30301'!P11</f>
        <v>0</v>
      </c>
      <c r="O15" s="77">
        <f>'[9]30301'!Q11</f>
        <v>0</v>
      </c>
      <c r="P15" s="77">
        <f>'[9]30301'!R11</f>
        <v>32777.549999999988</v>
      </c>
      <c r="Q15" s="77">
        <f>'[9]30301'!S11</f>
        <v>0</v>
      </c>
      <c r="R15" s="77">
        <f>'[9]30301'!T11</f>
        <v>0</v>
      </c>
      <c r="S15" s="77">
        <f>'[9]30301'!U11</f>
        <v>0</v>
      </c>
      <c r="T15" s="77">
        <f>'[9]30301'!V11</f>
        <v>0</v>
      </c>
      <c r="U15" s="77">
        <v>29444.9</v>
      </c>
      <c r="V15" s="77">
        <f>SUM(J15:U15)</f>
        <v>94999.999999999971</v>
      </c>
      <c r="W15" s="117"/>
      <c r="X15" s="117"/>
    </row>
    <row r="16" spans="1:24" s="118" customFormat="1" x14ac:dyDescent="0.25">
      <c r="A16" s="2" t="str">
        <f>'[9]30301'!$A$12</f>
        <v>07</v>
      </c>
      <c r="B16" s="2">
        <v>303</v>
      </c>
      <c r="C16" s="1" t="str">
        <f>'[9]30301'!$F$5</f>
        <v>SECRETARÍA DE OBRAS PÚBLICAS Y DESARROLLO URBANO</v>
      </c>
      <c r="D16" s="2">
        <f>'[9]30301'!$F$4</f>
        <v>30301</v>
      </c>
      <c r="E16" s="1" t="str">
        <f>'[9]30301'!$F$5</f>
        <v>SECRETARÍA DE OBRAS PÚBLICAS Y DESARROLLO URBANO</v>
      </c>
      <c r="F16" s="2">
        <v>2000</v>
      </c>
      <c r="G16" s="2">
        <v>21611</v>
      </c>
      <c r="H16" s="114" t="s">
        <v>137</v>
      </c>
      <c r="I16" s="115">
        <f>'[9]21611'!F12</f>
        <v>50400</v>
      </c>
      <c r="J16" s="77">
        <f>'[9]21611'!L11</f>
        <v>0</v>
      </c>
      <c r="K16" s="77">
        <f>'[9]21611'!M11</f>
        <v>0</v>
      </c>
      <c r="L16" s="77">
        <f>'[9]21611'!N11</f>
        <v>23995</v>
      </c>
      <c r="M16" s="77">
        <f>'[9]21611'!O11</f>
        <v>0</v>
      </c>
      <c r="N16" s="77">
        <f>'[9]21611'!P11</f>
        <v>0</v>
      </c>
      <c r="O16" s="77">
        <f>'[9]21611'!Q11</f>
        <v>0</v>
      </c>
      <c r="P16" s="77">
        <f>'[9]21611'!R11</f>
        <v>23995</v>
      </c>
      <c r="Q16" s="77">
        <f>'[9]21611'!S11</f>
        <v>0</v>
      </c>
      <c r="R16" s="77">
        <f>'[9]21611'!T11</f>
        <v>0</v>
      </c>
      <c r="S16" s="77">
        <f>'[9]21611'!U11</f>
        <v>0</v>
      </c>
      <c r="T16" s="77">
        <f>'[9]21611'!V11</f>
        <v>0</v>
      </c>
      <c r="U16" s="77">
        <v>2410</v>
      </c>
      <c r="V16" s="77">
        <f t="shared" ref="V16:V25" si="3">SUM(J16:U16)</f>
        <v>50400</v>
      </c>
      <c r="W16" s="120"/>
      <c r="X16" s="121"/>
    </row>
    <row r="17" spans="1:24" s="118" customFormat="1" ht="28.5" x14ac:dyDescent="0.25">
      <c r="A17" s="2" t="str">
        <f>'[9]30301'!$A$12</f>
        <v>07</v>
      </c>
      <c r="B17" s="2">
        <v>303</v>
      </c>
      <c r="C17" s="1" t="str">
        <f>'[9]30301'!$F$5</f>
        <v>SECRETARÍA DE OBRAS PÚBLICAS Y DESARROLLO URBANO</v>
      </c>
      <c r="D17" s="2">
        <v>30302</v>
      </c>
      <c r="E17" s="1" t="s">
        <v>404</v>
      </c>
      <c r="F17" s="2">
        <v>2000</v>
      </c>
      <c r="G17" s="2">
        <v>21111</v>
      </c>
      <c r="H17" s="114" t="s">
        <v>132</v>
      </c>
      <c r="I17" s="115">
        <f>'[9]30302'!F12</f>
        <v>42570</v>
      </c>
      <c r="J17" s="77">
        <f>'[9]30302'!L11</f>
        <v>0</v>
      </c>
      <c r="K17" s="77">
        <f>'[9]30302'!M11</f>
        <v>0</v>
      </c>
      <c r="L17" s="77">
        <f>'[9]30302'!N11</f>
        <v>19495.72</v>
      </c>
      <c r="M17" s="77">
        <f>'[9]30302'!O11</f>
        <v>0</v>
      </c>
      <c r="N17" s="77">
        <f>'[9]30302'!P11</f>
        <v>0</v>
      </c>
      <c r="O17" s="77">
        <f>'[9]30302'!Q11</f>
        <v>0</v>
      </c>
      <c r="P17" s="77">
        <f>'[9]30302'!R11</f>
        <v>19495.72</v>
      </c>
      <c r="Q17" s="77">
        <f>'[9]30302'!S11</f>
        <v>0</v>
      </c>
      <c r="R17" s="77">
        <f>'[9]30302'!T11</f>
        <v>0</v>
      </c>
      <c r="S17" s="77">
        <f>'[9]30302'!U11</f>
        <v>0</v>
      </c>
      <c r="T17" s="77">
        <f>'[9]30302'!V11</f>
        <v>0</v>
      </c>
      <c r="U17" s="77">
        <v>3578.56</v>
      </c>
      <c r="V17" s="77">
        <f t="shared" si="3"/>
        <v>42570</v>
      </c>
      <c r="W17" s="117"/>
      <c r="X17" s="117"/>
    </row>
    <row r="18" spans="1:24" s="118" customFormat="1" ht="28.5" x14ac:dyDescent="0.25">
      <c r="A18" s="2" t="str">
        <f>'[9]30301'!$A$12</f>
        <v>07</v>
      </c>
      <c r="B18" s="2">
        <v>303</v>
      </c>
      <c r="C18" s="1" t="str">
        <f>'[9]30301'!$F$5</f>
        <v>SECRETARÍA DE OBRAS PÚBLICAS Y DESARROLLO URBANO</v>
      </c>
      <c r="D18" s="2">
        <v>30303</v>
      </c>
      <c r="E18" s="1" t="s">
        <v>405</v>
      </c>
      <c r="F18" s="2">
        <v>2000</v>
      </c>
      <c r="G18" s="2">
        <v>21111</v>
      </c>
      <c r="H18" s="114" t="s">
        <v>132</v>
      </c>
      <c r="I18" s="115">
        <f>'[9]30303'!F12</f>
        <v>51745</v>
      </c>
      <c r="J18" s="77">
        <f>'[9]30303'!L11</f>
        <v>0</v>
      </c>
      <c r="K18" s="77">
        <f>'[9]30303'!M11</f>
        <v>0</v>
      </c>
      <c r="L18" s="77">
        <f>'[9]30303'!N11</f>
        <v>21541.789999999997</v>
      </c>
      <c r="M18" s="77">
        <f>'[9]30303'!O11</f>
        <v>0</v>
      </c>
      <c r="N18" s="77">
        <f>'[9]30303'!P11</f>
        <v>0</v>
      </c>
      <c r="O18" s="77">
        <f>'[9]30303'!Q11</f>
        <v>0</v>
      </c>
      <c r="P18" s="77">
        <f>'[9]30303'!R11</f>
        <v>21541.789999999997</v>
      </c>
      <c r="Q18" s="77">
        <f>'[9]30303'!S11</f>
        <v>0</v>
      </c>
      <c r="R18" s="77">
        <f>'[9]30303'!T11</f>
        <v>0</v>
      </c>
      <c r="S18" s="77">
        <f>'[9]30303'!U11</f>
        <v>0</v>
      </c>
      <c r="T18" s="77">
        <f>'[9]30303'!V11</f>
        <v>0</v>
      </c>
      <c r="U18" s="77">
        <v>8661.42</v>
      </c>
      <c r="V18" s="77">
        <f t="shared" si="3"/>
        <v>51744.999999999993</v>
      </c>
      <c r="W18" s="117"/>
      <c r="X18" s="117"/>
    </row>
    <row r="19" spans="1:24" s="118" customFormat="1" ht="28.5" x14ac:dyDescent="0.25">
      <c r="A19" s="2" t="str">
        <f>'[9]30301'!$A$12</f>
        <v>07</v>
      </c>
      <c r="B19" s="2">
        <v>303</v>
      </c>
      <c r="C19" s="1" t="str">
        <f>'[9]30301'!$F$5</f>
        <v>SECRETARÍA DE OBRAS PÚBLICAS Y DESARROLLO URBANO</v>
      </c>
      <c r="D19" s="2">
        <v>30304</v>
      </c>
      <c r="E19" s="1" t="s">
        <v>406</v>
      </c>
      <c r="F19" s="2">
        <v>2000</v>
      </c>
      <c r="G19" s="2">
        <v>21111</v>
      </c>
      <c r="H19" s="114" t="s">
        <v>132</v>
      </c>
      <c r="I19" s="115">
        <f>'[9]30304'!F12</f>
        <v>85000</v>
      </c>
      <c r="J19" s="77">
        <f>'[9]30304'!L11</f>
        <v>0</v>
      </c>
      <c r="K19" s="77">
        <f>'[9]30304'!M11</f>
        <v>0</v>
      </c>
      <c r="L19" s="77">
        <f>'[9]30304'!N11</f>
        <v>41890.79</v>
      </c>
      <c r="M19" s="77">
        <f>'[9]30304'!O11</f>
        <v>0</v>
      </c>
      <c r="N19" s="77">
        <f>'[9]30304'!P11</f>
        <v>0</v>
      </c>
      <c r="O19" s="77">
        <f>'[9]30304'!Q11</f>
        <v>41890.79</v>
      </c>
      <c r="P19" s="77">
        <f>'[9]30304'!R11</f>
        <v>0</v>
      </c>
      <c r="Q19" s="77">
        <f>'[9]30304'!S11</f>
        <v>0</v>
      </c>
      <c r="R19" s="77">
        <f>'[9]30304'!T11</f>
        <v>0</v>
      </c>
      <c r="S19" s="77">
        <f>'[9]30304'!U11</f>
        <v>0</v>
      </c>
      <c r="T19" s="77">
        <f>'[9]30304'!V11</f>
        <v>0</v>
      </c>
      <c r="U19" s="77">
        <v>1218.42</v>
      </c>
      <c r="V19" s="77">
        <f t="shared" si="3"/>
        <v>85000</v>
      </c>
      <c r="W19" s="117"/>
      <c r="X19" s="117"/>
    </row>
    <row r="20" spans="1:24" s="118" customFormat="1" ht="28.5" x14ac:dyDescent="0.25">
      <c r="A20" s="2" t="str">
        <f>'[9]30301'!$A$12</f>
        <v>07</v>
      </c>
      <c r="B20" s="2">
        <v>303</v>
      </c>
      <c r="C20" s="1" t="str">
        <f>'[9]30301'!$F$5</f>
        <v>SECRETARÍA DE OBRAS PÚBLICAS Y DESARROLLO URBANO</v>
      </c>
      <c r="D20" s="2">
        <v>30305</v>
      </c>
      <c r="E20" s="1" t="s">
        <v>407</v>
      </c>
      <c r="F20" s="2">
        <v>2000</v>
      </c>
      <c r="G20" s="2">
        <v>21111</v>
      </c>
      <c r="H20" s="114" t="s">
        <v>132</v>
      </c>
      <c r="I20" s="115">
        <f>'[9]30305'!F12</f>
        <v>50000</v>
      </c>
      <c r="J20" s="77">
        <f>'[9]30305'!L11</f>
        <v>0</v>
      </c>
      <c r="K20" s="77">
        <f>'[9]30305'!M11</f>
        <v>0</v>
      </c>
      <c r="L20" s="77">
        <f>'[9]30305'!N11</f>
        <v>25251.390000000003</v>
      </c>
      <c r="M20" s="77">
        <f>'[9]30305'!O11</f>
        <v>0</v>
      </c>
      <c r="N20" s="77">
        <f>'[9]30305'!P11</f>
        <v>0</v>
      </c>
      <c r="O20" s="77">
        <f>'[9]30305'!Q11</f>
        <v>24621.800000000003</v>
      </c>
      <c r="P20" s="77">
        <f>'[9]30305'!R11</f>
        <v>0</v>
      </c>
      <c r="Q20" s="77">
        <f>'[9]30305'!S11</f>
        <v>0</v>
      </c>
      <c r="R20" s="77">
        <f>'[9]30305'!T11</f>
        <v>0</v>
      </c>
      <c r="S20" s="77">
        <f>'[9]30305'!U11</f>
        <v>0</v>
      </c>
      <c r="T20" s="77">
        <f>'[9]30305'!V11</f>
        <v>0</v>
      </c>
      <c r="U20" s="77">
        <v>126.81</v>
      </c>
      <c r="V20" s="77">
        <f t="shared" si="3"/>
        <v>50000</v>
      </c>
      <c r="W20" s="117"/>
      <c r="X20" s="117"/>
    </row>
    <row r="21" spans="1:24" s="118" customFormat="1" ht="28.5" x14ac:dyDescent="0.25">
      <c r="A21" s="2" t="str">
        <f>'[9]30301'!$A$12</f>
        <v>07</v>
      </c>
      <c r="B21" s="2">
        <v>303</v>
      </c>
      <c r="C21" s="1" t="str">
        <f>'[9]30301'!$F$5</f>
        <v>SECRETARÍA DE OBRAS PÚBLICAS Y DESARROLLO URBANO</v>
      </c>
      <c r="D21" s="2">
        <v>30306</v>
      </c>
      <c r="E21" s="1" t="s">
        <v>408</v>
      </c>
      <c r="F21" s="2">
        <v>2000</v>
      </c>
      <c r="G21" s="2">
        <v>21111</v>
      </c>
      <c r="H21" s="114" t="s">
        <v>132</v>
      </c>
      <c r="I21" s="115">
        <f>'[9]30306'!F12</f>
        <v>33000</v>
      </c>
      <c r="J21" s="77">
        <f>'[9]30306'!L11</f>
        <v>0</v>
      </c>
      <c r="K21" s="77">
        <f>'[9]30306'!M11</f>
        <v>0</v>
      </c>
      <c r="L21" s="77">
        <f>'[9]30306'!N11</f>
        <v>6833.66</v>
      </c>
      <c r="M21" s="77">
        <f>'[9]30306'!O11</f>
        <v>0</v>
      </c>
      <c r="N21" s="77">
        <f>'[9]30306'!P11</f>
        <v>0</v>
      </c>
      <c r="O21" s="77">
        <f>'[9]30306'!Q11</f>
        <v>6523.65</v>
      </c>
      <c r="P21" s="77">
        <f>'[9]30306'!R11</f>
        <v>0</v>
      </c>
      <c r="Q21" s="77">
        <f>'[9]30306'!S11</f>
        <v>0</v>
      </c>
      <c r="R21" s="77">
        <f>'[9]30306'!T11</f>
        <v>0</v>
      </c>
      <c r="S21" s="77">
        <f>'[9]30306'!U11</f>
        <v>0</v>
      </c>
      <c r="T21" s="77">
        <f>'[9]30306'!V11</f>
        <v>0</v>
      </c>
      <c r="U21" s="77">
        <v>19642.689999999999</v>
      </c>
      <c r="V21" s="77">
        <f t="shared" si="3"/>
        <v>33000</v>
      </c>
      <c r="W21" s="117"/>
      <c r="X21" s="117"/>
    </row>
    <row r="22" spans="1:24" s="118" customFormat="1" ht="42.75" x14ac:dyDescent="0.25">
      <c r="A22" s="2" t="str">
        <f>'[34]30301'!$A$12</f>
        <v>07</v>
      </c>
      <c r="B22" s="2">
        <v>303</v>
      </c>
      <c r="C22" s="517" t="str">
        <f>'[34]30301'!$F$5</f>
        <v>SECRETARÍA DE OBRAS PÚBLICAS Y DESARROLLO URBANO</v>
      </c>
      <c r="D22" s="2">
        <v>30301</v>
      </c>
      <c r="E22" s="114" t="s">
        <v>59</v>
      </c>
      <c r="F22" s="2">
        <v>2000</v>
      </c>
      <c r="G22" s="2">
        <v>24211</v>
      </c>
      <c r="H22" s="114" t="s">
        <v>144</v>
      </c>
      <c r="I22" s="115">
        <f>J22+K22+L22+M22+N22+O22+P22+Q22+R22+S22+T22+U22</f>
        <v>5820000.0000000009</v>
      </c>
      <c r="J22" s="77">
        <f>'[34]30306'!L12</f>
        <v>0</v>
      </c>
      <c r="K22" s="77">
        <f>'[34]30306'!M12</f>
        <v>0</v>
      </c>
      <c r="L22" s="77">
        <v>2594999.9900000002</v>
      </c>
      <c r="M22" s="77">
        <v>358333.33</v>
      </c>
      <c r="N22" s="77">
        <v>358333.33</v>
      </c>
      <c r="O22" s="77">
        <v>358333.33</v>
      </c>
      <c r="P22" s="77">
        <v>358333.33</v>
      </c>
      <c r="Q22" s="77">
        <v>358333.33</v>
      </c>
      <c r="R22" s="77">
        <v>358333.33</v>
      </c>
      <c r="S22" s="77">
        <v>358333.33</v>
      </c>
      <c r="T22" s="77">
        <v>358333.33</v>
      </c>
      <c r="U22" s="77">
        <v>358333.37</v>
      </c>
      <c r="V22" s="77">
        <f t="shared" si="3"/>
        <v>5820000.0000000009</v>
      </c>
      <c r="W22" s="117"/>
      <c r="X22" s="117"/>
    </row>
    <row r="23" spans="1:24" s="118" customFormat="1" ht="27" customHeight="1" x14ac:dyDescent="0.25">
      <c r="A23" s="2"/>
      <c r="B23" s="2">
        <v>303</v>
      </c>
      <c r="C23" s="1" t="str">
        <f>'[9]30301'!$F$5</f>
        <v>SECRETARÍA DE OBRAS PÚBLICAS Y DESARROLLO URBANO</v>
      </c>
      <c r="D23" s="2">
        <v>30301</v>
      </c>
      <c r="E23" s="1" t="str">
        <f>'[9]30301'!$F$5</f>
        <v>SECRETARÍA DE OBRAS PÚBLICAS Y DESARROLLO URBANO</v>
      </c>
      <c r="F23" s="2">
        <v>2000</v>
      </c>
      <c r="G23" s="80">
        <v>26111</v>
      </c>
      <c r="H23" s="159" t="s">
        <v>157</v>
      </c>
      <c r="I23" s="115">
        <v>1200183.8</v>
      </c>
      <c r="J23" s="77"/>
      <c r="K23" s="77"/>
      <c r="L23" s="77">
        <v>36245.67</v>
      </c>
      <c r="M23" s="77">
        <v>163499.99</v>
      </c>
      <c r="N23" s="77">
        <v>163499.99</v>
      </c>
      <c r="O23" s="77">
        <v>163499.99</v>
      </c>
      <c r="P23" s="77">
        <v>163499.99</v>
      </c>
      <c r="Q23" s="77">
        <v>163499.99</v>
      </c>
      <c r="R23" s="77">
        <v>163499.99</v>
      </c>
      <c r="S23" s="77">
        <v>124604.79</v>
      </c>
      <c r="T23" s="77">
        <v>29166.66</v>
      </c>
      <c r="U23" s="77">
        <v>29166.74</v>
      </c>
      <c r="V23" s="77">
        <f t="shared" si="3"/>
        <v>1200183.7999999998</v>
      </c>
      <c r="W23" s="117"/>
      <c r="X23" s="117"/>
    </row>
    <row r="24" spans="1:24" ht="42.75" x14ac:dyDescent="0.2">
      <c r="A24" s="2" t="str">
        <f>'[35]30301'!$A$12</f>
        <v>07</v>
      </c>
      <c r="B24" s="2">
        <v>30301</v>
      </c>
      <c r="C24" s="517" t="str">
        <f>'[35]30301'!$F$5</f>
        <v>SECRETARÍA DE OBRAS PÚBLICAS Y DESARROLLO URBANO</v>
      </c>
      <c r="D24" s="2">
        <v>30301</v>
      </c>
      <c r="E24" s="114" t="s">
        <v>59</v>
      </c>
      <c r="F24" s="2">
        <v>3000</v>
      </c>
      <c r="G24" s="2">
        <v>33911</v>
      </c>
      <c r="H24" s="517" t="s">
        <v>457</v>
      </c>
      <c r="I24" s="115">
        <v>221754.88</v>
      </c>
      <c r="J24" s="115">
        <v>0</v>
      </c>
      <c r="K24" s="115">
        <v>0</v>
      </c>
      <c r="L24" s="115">
        <v>221754.88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77">
        <f t="shared" si="3"/>
        <v>221754.88</v>
      </c>
      <c r="W24" s="117"/>
      <c r="X24" s="117"/>
    </row>
    <row r="25" spans="1:24" ht="42.75" x14ac:dyDescent="0.2">
      <c r="A25" s="2" t="str">
        <f>'[35]30301'!$A$12</f>
        <v>07</v>
      </c>
      <c r="B25" s="2">
        <v>30301</v>
      </c>
      <c r="C25" s="517" t="str">
        <f>'[35]30301'!$F$5</f>
        <v>SECRETARÍA DE OBRAS PÚBLICAS Y DESARROLLO URBANO</v>
      </c>
      <c r="D25" s="2">
        <v>30301</v>
      </c>
      <c r="E25" s="114" t="s">
        <v>59</v>
      </c>
      <c r="F25" s="2">
        <v>3000</v>
      </c>
      <c r="G25" s="2">
        <v>34711</v>
      </c>
      <c r="H25" s="517" t="s">
        <v>205</v>
      </c>
      <c r="I25" s="115">
        <v>500000</v>
      </c>
      <c r="J25" s="115">
        <v>0</v>
      </c>
      <c r="K25" s="115">
        <v>0</v>
      </c>
      <c r="L25" s="115">
        <v>500000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77">
        <f t="shared" si="3"/>
        <v>500000</v>
      </c>
      <c r="W25" s="117"/>
      <c r="X25" s="117"/>
    </row>
  </sheetData>
  <mergeCells count="20"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X80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5703125" style="91" customWidth="1"/>
    <col min="10" max="10" width="10.7109375" style="91" bestFit="1" customWidth="1"/>
    <col min="11" max="14" width="17.140625" style="91" customWidth="1"/>
    <col min="15" max="15" width="9" style="91" bestFit="1" customWidth="1"/>
    <col min="16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'[4] 21111 EJEMPLO'!C2</f>
        <v>CLAVE DE LA UNIDAD RESPONSABLE (UR)</v>
      </c>
      <c r="F2" s="688"/>
      <c r="G2" s="688"/>
      <c r="H2" s="92">
        <f>'[4] 21111 EJEMPLO'!F2</f>
        <v>102</v>
      </c>
      <c r="Q2" s="93"/>
      <c r="R2" s="93"/>
      <c r="T2" s="93"/>
      <c r="U2" s="93"/>
      <c r="V2" s="93"/>
    </row>
    <row r="3" spans="1:24" ht="15" x14ac:dyDescent="0.25">
      <c r="E3" s="689" t="str">
        <f>'[4] 21111 EJEMPLO'!C3</f>
        <v>NOMBRE DE LA UNIDAD RESPONSABLE</v>
      </c>
      <c r="F3" s="689"/>
      <c r="G3" s="689"/>
      <c r="H3" s="94" t="str">
        <f>'[4] 21111 EJEMPLO'!F3</f>
        <v>SINDICATURAS</v>
      </c>
    </row>
    <row r="4" spans="1:24" ht="15" x14ac:dyDescent="0.25">
      <c r="E4" s="688" t="str">
        <f>'[4] 21111 EJEMPLO'!C4</f>
        <v>CLAVE DE LA UNIDAD EJECUTORA (UE)</v>
      </c>
      <c r="F4" s="688"/>
      <c r="G4" s="688"/>
      <c r="H4" s="95">
        <f>'[4] 21111 EJEMPLO'!F4</f>
        <v>10202</v>
      </c>
      <c r="S4" s="93"/>
      <c r="T4" s="93"/>
      <c r="U4" s="93"/>
      <c r="W4" s="96" t="s">
        <v>349</v>
      </c>
    </row>
    <row r="5" spans="1:24" ht="34.5" customHeight="1" x14ac:dyDescent="0.25">
      <c r="C5" s="97"/>
      <c r="E5" s="689" t="str">
        <f>'[4] 21111 EJEMPLO'!C5</f>
        <v>NOMBRE DE LA UNIDAD EJECUTORA</v>
      </c>
      <c r="F5" s="689"/>
      <c r="G5" s="689"/>
      <c r="H5" s="94" t="str">
        <f>'[4] 21111 EJEMPLO'!F5</f>
        <v>SINDICATURA SEGUNDA</v>
      </c>
      <c r="Q5" s="98"/>
      <c r="R5" s="98"/>
      <c r="T5" s="98"/>
      <c r="U5" s="815" t="s">
        <v>303</v>
      </c>
      <c r="V5" s="816"/>
      <c r="W5" s="686" t="s">
        <v>400</v>
      </c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1" customHeight="1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4" s="103" customFormat="1" ht="21.75" customHeight="1" x14ac:dyDescent="0.25">
      <c r="A8" s="665" t="str">
        <f>'[4] 21111 EJEMPLO'!A9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24" customHeight="1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24" customHeight="1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v>40000</v>
      </c>
      <c r="J10" s="106">
        <f t="shared" ref="J10:U10" si="0">SUM(J15:J69)</f>
        <v>0</v>
      </c>
      <c r="K10" s="106">
        <f t="shared" si="0"/>
        <v>5794</v>
      </c>
      <c r="L10" s="106">
        <f t="shared" si="0"/>
        <v>0</v>
      </c>
      <c r="M10" s="106">
        <f t="shared" si="0"/>
        <v>19809</v>
      </c>
      <c r="N10" s="106">
        <f t="shared" si="0"/>
        <v>14397</v>
      </c>
      <c r="O10" s="106">
        <f t="shared" si="0"/>
        <v>0</v>
      </c>
      <c r="P10" s="106">
        <f t="shared" si="0"/>
        <v>0</v>
      </c>
      <c r="Q10" s="106">
        <f t="shared" si="0"/>
        <v>0</v>
      </c>
      <c r="R10" s="106">
        <f t="shared" si="0"/>
        <v>0</v>
      </c>
      <c r="S10" s="106">
        <f t="shared" si="0"/>
        <v>0</v>
      </c>
      <c r="T10" s="106">
        <f t="shared" si="0"/>
        <v>0</v>
      </c>
      <c r="U10" s="106">
        <f t="shared" si="0"/>
        <v>0</v>
      </c>
      <c r="V10" s="106">
        <f t="shared" ref="V10:V69" si="1">SUM(J10:U10)</f>
        <v>40000</v>
      </c>
      <c r="W10" s="696"/>
      <c r="X10" s="696"/>
    </row>
    <row r="11" spans="1:24" s="103" customFormat="1" ht="17.25" customHeight="1" x14ac:dyDescent="0.25">
      <c r="A11" s="665"/>
      <c r="B11" s="670"/>
      <c r="C11" s="670"/>
      <c r="D11" s="670"/>
      <c r="E11" s="670"/>
      <c r="F11" s="107">
        <v>2000</v>
      </c>
      <c r="G11" s="108"/>
      <c r="H11" s="109"/>
      <c r="I11" s="43">
        <f>I15</f>
        <v>20191</v>
      </c>
      <c r="J11" s="43">
        <f t="shared" ref="J11:U11" si="2">SUM(J15:J17)</f>
        <v>0</v>
      </c>
      <c r="K11" s="43">
        <f t="shared" si="2"/>
        <v>5794</v>
      </c>
      <c r="L11" s="43">
        <f t="shared" si="2"/>
        <v>0</v>
      </c>
      <c r="M11" s="43">
        <f t="shared" si="2"/>
        <v>0</v>
      </c>
      <c r="N11" s="43">
        <f t="shared" si="2"/>
        <v>14397</v>
      </c>
      <c r="O11" s="43">
        <f t="shared" si="2"/>
        <v>0</v>
      </c>
      <c r="P11" s="43">
        <f t="shared" si="2"/>
        <v>0</v>
      </c>
      <c r="Q11" s="43">
        <f t="shared" si="2"/>
        <v>0</v>
      </c>
      <c r="R11" s="43">
        <f t="shared" si="2"/>
        <v>0</v>
      </c>
      <c r="S11" s="43">
        <f t="shared" si="2"/>
        <v>0</v>
      </c>
      <c r="T11" s="43">
        <f t="shared" si="2"/>
        <v>0</v>
      </c>
      <c r="U11" s="43">
        <f t="shared" si="2"/>
        <v>0</v>
      </c>
      <c r="V11" s="44">
        <f>SUM(J11:U11)</f>
        <v>20191</v>
      </c>
      <c r="W11" s="696"/>
      <c r="X11" s="696"/>
    </row>
    <row r="12" spans="1:24" s="103" customFormat="1" ht="17.25" customHeight="1" x14ac:dyDescent="0.25">
      <c r="A12" s="665"/>
      <c r="B12" s="670"/>
      <c r="C12" s="670"/>
      <c r="D12" s="670"/>
      <c r="E12" s="670"/>
      <c r="F12" s="107">
        <v>3000</v>
      </c>
      <c r="G12" s="110"/>
      <c r="H12" s="111"/>
      <c r="I12" s="43">
        <f>SUM(V18:V29)</f>
        <v>0</v>
      </c>
      <c r="J12" s="43">
        <f t="shared" ref="J12:U12" si="3">SUM(J18:J29)</f>
        <v>0</v>
      </c>
      <c r="K12" s="43">
        <f t="shared" si="3"/>
        <v>0</v>
      </c>
      <c r="L12" s="43">
        <f t="shared" si="3"/>
        <v>0</v>
      </c>
      <c r="M12" s="43">
        <f t="shared" si="3"/>
        <v>0</v>
      </c>
      <c r="N12" s="43">
        <f t="shared" si="3"/>
        <v>0</v>
      </c>
      <c r="O12" s="43">
        <f t="shared" si="3"/>
        <v>0</v>
      </c>
      <c r="P12" s="43">
        <f t="shared" si="3"/>
        <v>0</v>
      </c>
      <c r="Q12" s="43">
        <f t="shared" si="3"/>
        <v>0</v>
      </c>
      <c r="R12" s="43">
        <f t="shared" si="3"/>
        <v>0</v>
      </c>
      <c r="S12" s="43">
        <f t="shared" si="3"/>
        <v>0</v>
      </c>
      <c r="T12" s="43">
        <f t="shared" si="3"/>
        <v>0</v>
      </c>
      <c r="U12" s="43">
        <f t="shared" si="3"/>
        <v>0</v>
      </c>
      <c r="V12" s="44">
        <f t="shared" si="1"/>
        <v>0</v>
      </c>
      <c r="W12" s="696"/>
      <c r="X12" s="696"/>
    </row>
    <row r="13" spans="1:24" s="103" customFormat="1" ht="17.25" customHeight="1" x14ac:dyDescent="0.25">
      <c r="A13" s="665"/>
      <c r="B13" s="670"/>
      <c r="C13" s="670"/>
      <c r="D13" s="670"/>
      <c r="E13" s="670"/>
      <c r="F13" s="107">
        <v>4000</v>
      </c>
      <c r="G13" s="110"/>
      <c r="H13" s="111"/>
      <c r="I13" s="43">
        <f>SUM(I17:I17)</f>
        <v>0</v>
      </c>
      <c r="J13" s="43">
        <f t="shared" ref="J13:U13" si="4">SUM(J30:J40)</f>
        <v>0</v>
      </c>
      <c r="K13" s="43">
        <f t="shared" si="4"/>
        <v>0</v>
      </c>
      <c r="L13" s="43">
        <f t="shared" si="4"/>
        <v>0</v>
      </c>
      <c r="M13" s="43">
        <f>SUM(M30:M40)</f>
        <v>0</v>
      </c>
      <c r="N13" s="43">
        <f t="shared" si="4"/>
        <v>0</v>
      </c>
      <c r="O13" s="43">
        <f t="shared" si="4"/>
        <v>0</v>
      </c>
      <c r="P13" s="43">
        <f t="shared" si="4"/>
        <v>0</v>
      </c>
      <c r="Q13" s="43">
        <f t="shared" si="4"/>
        <v>0</v>
      </c>
      <c r="R13" s="43">
        <f t="shared" si="4"/>
        <v>0</v>
      </c>
      <c r="S13" s="43">
        <f t="shared" si="4"/>
        <v>0</v>
      </c>
      <c r="T13" s="43">
        <f t="shared" si="4"/>
        <v>0</v>
      </c>
      <c r="U13" s="43">
        <f t="shared" si="4"/>
        <v>0</v>
      </c>
      <c r="V13" s="44">
        <f t="shared" si="1"/>
        <v>0</v>
      </c>
      <c r="W13" s="696"/>
      <c r="X13" s="696"/>
    </row>
    <row r="14" spans="1:24" s="103" customFormat="1" ht="17.25" customHeight="1" x14ac:dyDescent="0.25">
      <c r="A14" s="665"/>
      <c r="B14" s="671"/>
      <c r="C14" s="671"/>
      <c r="D14" s="671"/>
      <c r="E14" s="671"/>
      <c r="F14" s="107">
        <v>5000</v>
      </c>
      <c r="G14" s="112"/>
      <c r="H14" s="113"/>
      <c r="I14" s="43">
        <f>SUM(V41:V69)</f>
        <v>19809</v>
      </c>
      <c r="J14" s="43">
        <f t="shared" ref="J14:U14" si="5">SUM(J41:J69)</f>
        <v>0</v>
      </c>
      <c r="K14" s="43">
        <f t="shared" si="5"/>
        <v>0</v>
      </c>
      <c r="L14" s="43">
        <f t="shared" si="5"/>
        <v>0</v>
      </c>
      <c r="M14" s="43">
        <f>SUM(M41:M69)</f>
        <v>19809</v>
      </c>
      <c r="N14" s="43">
        <f t="shared" si="5"/>
        <v>0</v>
      </c>
      <c r="O14" s="43">
        <f>SUM(O41:O69)</f>
        <v>0</v>
      </c>
      <c r="P14" s="43">
        <f t="shared" si="5"/>
        <v>0</v>
      </c>
      <c r="Q14" s="43">
        <f t="shared" si="5"/>
        <v>0</v>
      </c>
      <c r="R14" s="43">
        <f t="shared" si="5"/>
        <v>0</v>
      </c>
      <c r="S14" s="43">
        <f t="shared" si="5"/>
        <v>0</v>
      </c>
      <c r="T14" s="43">
        <f t="shared" si="5"/>
        <v>0</v>
      </c>
      <c r="U14" s="43">
        <f t="shared" si="5"/>
        <v>0</v>
      </c>
      <c r="V14" s="44">
        <f t="shared" si="1"/>
        <v>19809</v>
      </c>
      <c r="W14" s="697"/>
      <c r="X14" s="697"/>
    </row>
    <row r="15" spans="1:24" s="190" customFormat="1" ht="28.5" x14ac:dyDescent="0.25">
      <c r="A15" s="216" t="str">
        <f>'[4] 21111 EJEMPLO'!$A$12</f>
        <v>07</v>
      </c>
      <c r="B15" s="216">
        <f>'[4] 21111 EJEMPLO'!$F$2</f>
        <v>102</v>
      </c>
      <c r="C15" s="217" t="str">
        <f>'[4] 21111 EJEMPLO'!$F$3</f>
        <v>SINDICATURAS</v>
      </c>
      <c r="D15" s="216">
        <f>'[4] 21111 EJEMPLO'!$F$4</f>
        <v>10202</v>
      </c>
      <c r="E15" s="217" t="str">
        <f>'[4] 21111 EJEMPLO'!$F$5</f>
        <v>SINDICATURA SEGUNDA</v>
      </c>
      <c r="F15" s="216">
        <v>2000</v>
      </c>
      <c r="G15" s="216">
        <v>21111</v>
      </c>
      <c r="H15" s="218" t="s">
        <v>132</v>
      </c>
      <c r="I15" s="219">
        <f>'[4]21111'!F12</f>
        <v>20191</v>
      </c>
      <c r="J15" s="219">
        <f>'[4] 21111 EJEMPLO'!L11</f>
        <v>0</v>
      </c>
      <c r="K15" s="219">
        <f>'[4]21111'!M11</f>
        <v>5794</v>
      </c>
      <c r="L15" s="219">
        <f>'[4] 21111 EJEMPLO'!N11</f>
        <v>0</v>
      </c>
      <c r="M15" s="219">
        <v>0</v>
      </c>
      <c r="N15" s="219">
        <v>14397</v>
      </c>
      <c r="O15" s="219">
        <f>'[4] 21111 EJEMPLO'!Q11</f>
        <v>0</v>
      </c>
      <c r="P15" s="219">
        <f>'[4] 21111 EJEMPLO'!R11</f>
        <v>0</v>
      </c>
      <c r="Q15" s="219">
        <f>'[4] 21111 EJEMPLO'!S11</f>
        <v>0</v>
      </c>
      <c r="R15" s="219">
        <f>'[4] 21111 EJEMPLO'!T11</f>
        <v>0</v>
      </c>
      <c r="S15" s="219">
        <f>'[4] 21111 EJEMPLO'!U11</f>
        <v>0</v>
      </c>
      <c r="T15" s="219">
        <f>'[4] 21111 EJEMPLO'!V11</f>
        <v>0</v>
      </c>
      <c r="U15" s="219">
        <f>'[4] 21111 EJEMPLO'!W11</f>
        <v>0</v>
      </c>
      <c r="V15" s="220">
        <f>SUM(J15:U15)</f>
        <v>20191</v>
      </c>
      <c r="W15" s="216" t="s">
        <v>345</v>
      </c>
      <c r="X15" s="216" t="s">
        <v>401</v>
      </c>
    </row>
    <row r="16" spans="1:24" s="190" customFormat="1" ht="28.5" hidden="1" x14ac:dyDescent="0.25">
      <c r="A16" s="216" t="str">
        <f>'[4] 21111 EJEMPLO'!$A$12</f>
        <v>07</v>
      </c>
      <c r="B16" s="216">
        <f>'[4] 21111 EJEMPLO'!$F$2</f>
        <v>102</v>
      </c>
      <c r="C16" s="217" t="str">
        <f>'[4] 21111 EJEMPLO'!$F$3</f>
        <v>SINDICATURAS</v>
      </c>
      <c r="D16" s="216">
        <f>'[4] 21111 EJEMPLO'!$F$4</f>
        <v>10202</v>
      </c>
      <c r="E16" s="217" t="str">
        <f>'[4] 21111 EJEMPLO'!$F$5</f>
        <v>SINDICATURA SEGUNDA</v>
      </c>
      <c r="F16" s="216">
        <v>2000</v>
      </c>
      <c r="G16" s="216">
        <v>21211</v>
      </c>
      <c r="H16" s="218" t="s">
        <v>133</v>
      </c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20">
        <f t="shared" si="1"/>
        <v>0</v>
      </c>
      <c r="W16" s="216" t="s">
        <v>345</v>
      </c>
      <c r="X16" s="216" t="s">
        <v>401</v>
      </c>
    </row>
    <row r="17" spans="1:24" s="190" customFormat="1" ht="15" hidden="1" x14ac:dyDescent="0.25">
      <c r="A17" s="216" t="str">
        <f>'[4] 21111 EJEMPLO'!$A$12</f>
        <v>07</v>
      </c>
      <c r="B17" s="216">
        <f>'[4] 21111 EJEMPLO'!$F$2</f>
        <v>102</v>
      </c>
      <c r="C17" s="217" t="str">
        <f>'[4] 21111 EJEMPLO'!$F$3</f>
        <v>SINDICATURAS</v>
      </c>
      <c r="D17" s="216">
        <f>'[4] 21111 EJEMPLO'!$F$4</f>
        <v>10202</v>
      </c>
      <c r="E17" s="217" t="str">
        <f>'[4] 21111 EJEMPLO'!$F$5</f>
        <v>SINDICATURA SEGUNDA</v>
      </c>
      <c r="F17" s="216">
        <v>2000</v>
      </c>
      <c r="G17" s="216">
        <v>21311</v>
      </c>
      <c r="H17" s="218" t="s">
        <v>134</v>
      </c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20">
        <f t="shared" si="1"/>
        <v>0</v>
      </c>
      <c r="W17" s="216" t="s">
        <v>345</v>
      </c>
      <c r="X17" s="216" t="s">
        <v>401</v>
      </c>
    </row>
    <row r="18" spans="1:24" s="190" customFormat="1" ht="15" hidden="1" x14ac:dyDescent="0.25">
      <c r="A18" s="216" t="str">
        <f>'[4] 21111 EJEMPLO'!$A$12</f>
        <v>07</v>
      </c>
      <c r="B18" s="216">
        <f>'[4] 21111 EJEMPLO'!$F$2</f>
        <v>102</v>
      </c>
      <c r="C18" s="217" t="str">
        <f>'[4] 21111 EJEMPLO'!$F$3</f>
        <v>SINDICATURAS</v>
      </c>
      <c r="D18" s="216">
        <f>'[4] 21111 EJEMPLO'!$F$4</f>
        <v>10202</v>
      </c>
      <c r="E18" s="217" t="str">
        <f>'[4] 21111 EJEMPLO'!$F$5</f>
        <v>SINDICATURA SEGUNDA</v>
      </c>
      <c r="F18" s="216">
        <v>3000</v>
      </c>
      <c r="G18" s="216">
        <v>37611</v>
      </c>
      <c r="H18" s="218" t="s">
        <v>224</v>
      </c>
      <c r="I18" s="219">
        <v>0</v>
      </c>
      <c r="J18" s="219"/>
      <c r="K18" s="219">
        <v>0</v>
      </c>
      <c r="L18" s="219">
        <v>0</v>
      </c>
      <c r="M18" s="219"/>
      <c r="N18" s="219"/>
      <c r="O18" s="219"/>
      <c r="P18" s="219"/>
      <c r="Q18" s="219"/>
      <c r="R18" s="219"/>
      <c r="S18" s="219"/>
      <c r="T18" s="219"/>
      <c r="U18" s="219"/>
      <c r="V18" s="220">
        <f t="shared" si="1"/>
        <v>0</v>
      </c>
      <c r="W18" s="216" t="s">
        <v>345</v>
      </c>
      <c r="X18" s="216" t="s">
        <v>401</v>
      </c>
    </row>
    <row r="19" spans="1:24" s="190" customFormat="1" ht="15" hidden="1" x14ac:dyDescent="0.25">
      <c r="A19" s="216" t="str">
        <f>'[4] 21111 EJEMPLO'!$A$12</f>
        <v>07</v>
      </c>
      <c r="B19" s="216">
        <f>'[4] 21111 EJEMPLO'!$F$2</f>
        <v>102</v>
      </c>
      <c r="C19" s="217" t="str">
        <f>'[4] 21111 EJEMPLO'!$F$3</f>
        <v>SINDICATURAS</v>
      </c>
      <c r="D19" s="216">
        <f>'[4] 21111 EJEMPLO'!$F$4</f>
        <v>10202</v>
      </c>
      <c r="E19" s="217" t="str">
        <f>'[4] 21111 EJEMPLO'!$F$5</f>
        <v>SINDICATURA SEGUNDA</v>
      </c>
      <c r="F19" s="216">
        <v>3000</v>
      </c>
      <c r="G19" s="216">
        <v>38111</v>
      </c>
      <c r="H19" s="218" t="s">
        <v>225</v>
      </c>
      <c r="I19" s="219">
        <v>0</v>
      </c>
      <c r="J19" s="219"/>
      <c r="K19" s="219">
        <v>0</v>
      </c>
      <c r="L19" s="219">
        <v>0</v>
      </c>
      <c r="M19" s="219"/>
      <c r="N19" s="219"/>
      <c r="O19" s="219"/>
      <c r="P19" s="219"/>
      <c r="Q19" s="219"/>
      <c r="R19" s="219"/>
      <c r="S19" s="219"/>
      <c r="T19" s="219"/>
      <c r="U19" s="219"/>
      <c r="V19" s="220">
        <f t="shared" si="1"/>
        <v>0</v>
      </c>
      <c r="W19" s="216" t="s">
        <v>345</v>
      </c>
      <c r="X19" s="216" t="s">
        <v>401</v>
      </c>
    </row>
    <row r="20" spans="1:24" s="190" customFormat="1" ht="15" hidden="1" x14ac:dyDescent="0.25">
      <c r="A20" s="216" t="str">
        <f>'[4] 21111 EJEMPLO'!$A$12</f>
        <v>07</v>
      </c>
      <c r="B20" s="216">
        <f>'[4] 21111 EJEMPLO'!$F$2</f>
        <v>102</v>
      </c>
      <c r="C20" s="217" t="str">
        <f>'[4] 21111 EJEMPLO'!$F$3</f>
        <v>SINDICATURAS</v>
      </c>
      <c r="D20" s="216">
        <f>'[4] 21111 EJEMPLO'!$F$4</f>
        <v>10202</v>
      </c>
      <c r="E20" s="217" t="str">
        <f>'[4] 21111 EJEMPLO'!$F$5</f>
        <v>SINDICATURA SEGUNDA</v>
      </c>
      <c r="F20" s="216">
        <v>3000</v>
      </c>
      <c r="G20" s="216">
        <v>38211</v>
      </c>
      <c r="H20" s="218" t="s">
        <v>226</v>
      </c>
      <c r="I20" s="219">
        <v>0</v>
      </c>
      <c r="J20" s="219"/>
      <c r="K20" s="219">
        <v>0</v>
      </c>
      <c r="L20" s="219">
        <v>0</v>
      </c>
      <c r="M20" s="219"/>
      <c r="N20" s="219"/>
      <c r="O20" s="219"/>
      <c r="P20" s="219"/>
      <c r="Q20" s="219"/>
      <c r="R20" s="219"/>
      <c r="S20" s="219"/>
      <c r="T20" s="219"/>
      <c r="U20" s="219"/>
      <c r="V20" s="220">
        <f t="shared" si="1"/>
        <v>0</v>
      </c>
      <c r="W20" s="216" t="s">
        <v>345</v>
      </c>
      <c r="X20" s="216" t="s">
        <v>401</v>
      </c>
    </row>
    <row r="21" spans="1:24" s="190" customFormat="1" ht="15" hidden="1" x14ac:dyDescent="0.25">
      <c r="A21" s="216" t="str">
        <f>'[4] 21111 EJEMPLO'!$A$12</f>
        <v>07</v>
      </c>
      <c r="B21" s="216">
        <f>'[4] 21111 EJEMPLO'!$F$2</f>
        <v>102</v>
      </c>
      <c r="C21" s="217" t="str">
        <f>'[4] 21111 EJEMPLO'!$F$3</f>
        <v>SINDICATURAS</v>
      </c>
      <c r="D21" s="216">
        <f>'[4] 21111 EJEMPLO'!$F$4</f>
        <v>10202</v>
      </c>
      <c r="E21" s="217" t="str">
        <f>'[4] 21111 EJEMPLO'!$F$5</f>
        <v>SINDICATURA SEGUNDA</v>
      </c>
      <c r="F21" s="216">
        <v>3000</v>
      </c>
      <c r="G21" s="216">
        <v>38311</v>
      </c>
      <c r="H21" s="218" t="s">
        <v>227</v>
      </c>
      <c r="I21" s="219">
        <v>0</v>
      </c>
      <c r="J21" s="219"/>
      <c r="K21" s="219">
        <v>0</v>
      </c>
      <c r="L21" s="219">
        <v>0</v>
      </c>
      <c r="M21" s="219"/>
      <c r="N21" s="219"/>
      <c r="O21" s="219"/>
      <c r="P21" s="219"/>
      <c r="Q21" s="219"/>
      <c r="R21" s="219"/>
      <c r="S21" s="219"/>
      <c r="T21" s="219"/>
      <c r="U21" s="219"/>
      <c r="V21" s="220">
        <f t="shared" si="1"/>
        <v>0</v>
      </c>
      <c r="W21" s="216" t="s">
        <v>345</v>
      </c>
      <c r="X21" s="216" t="s">
        <v>401</v>
      </c>
    </row>
    <row r="22" spans="1:24" s="190" customFormat="1" ht="15" hidden="1" x14ac:dyDescent="0.25">
      <c r="A22" s="216" t="str">
        <f>'[4] 21111 EJEMPLO'!$A$12</f>
        <v>07</v>
      </c>
      <c r="B22" s="216">
        <f>'[4] 21111 EJEMPLO'!$F$2</f>
        <v>102</v>
      </c>
      <c r="C22" s="217" t="str">
        <f>'[4] 21111 EJEMPLO'!$F$3</f>
        <v>SINDICATURAS</v>
      </c>
      <c r="D22" s="216">
        <f>'[4] 21111 EJEMPLO'!$F$4</f>
        <v>10202</v>
      </c>
      <c r="E22" s="217" t="str">
        <f>'[4] 21111 EJEMPLO'!$F$5</f>
        <v>SINDICATURA SEGUNDA</v>
      </c>
      <c r="F22" s="216">
        <v>3000</v>
      </c>
      <c r="G22" s="216">
        <v>38511</v>
      </c>
      <c r="H22" s="218" t="s">
        <v>228</v>
      </c>
      <c r="I22" s="219">
        <v>0</v>
      </c>
      <c r="J22" s="219"/>
      <c r="K22" s="219">
        <v>0</v>
      </c>
      <c r="L22" s="219">
        <v>0</v>
      </c>
      <c r="M22" s="219"/>
      <c r="N22" s="219"/>
      <c r="O22" s="219"/>
      <c r="P22" s="219"/>
      <c r="Q22" s="219"/>
      <c r="R22" s="219"/>
      <c r="S22" s="219"/>
      <c r="T22" s="219"/>
      <c r="U22" s="219"/>
      <c r="V22" s="220">
        <f t="shared" si="1"/>
        <v>0</v>
      </c>
      <c r="W22" s="216" t="s">
        <v>345</v>
      </c>
      <c r="X22" s="216" t="s">
        <v>401</v>
      </c>
    </row>
    <row r="23" spans="1:24" s="190" customFormat="1" ht="15" hidden="1" x14ac:dyDescent="0.25">
      <c r="A23" s="216" t="str">
        <f>'[4] 21111 EJEMPLO'!$A$12</f>
        <v>07</v>
      </c>
      <c r="B23" s="216">
        <f>'[4] 21111 EJEMPLO'!$F$2</f>
        <v>102</v>
      </c>
      <c r="C23" s="217" t="str">
        <f>'[4] 21111 EJEMPLO'!$F$3</f>
        <v>SINDICATURAS</v>
      </c>
      <c r="D23" s="216">
        <f>'[4] 21111 EJEMPLO'!$F$4</f>
        <v>10202</v>
      </c>
      <c r="E23" s="217" t="str">
        <f>'[4] 21111 EJEMPLO'!$F$5</f>
        <v>SINDICATURA SEGUNDA</v>
      </c>
      <c r="F23" s="216">
        <v>3000</v>
      </c>
      <c r="G23" s="216">
        <v>39111</v>
      </c>
      <c r="H23" s="218" t="s">
        <v>229</v>
      </c>
      <c r="I23" s="219">
        <v>0</v>
      </c>
      <c r="J23" s="219"/>
      <c r="K23" s="219">
        <v>0</v>
      </c>
      <c r="L23" s="219">
        <v>0</v>
      </c>
      <c r="M23" s="219"/>
      <c r="N23" s="219"/>
      <c r="O23" s="219"/>
      <c r="P23" s="219"/>
      <c r="Q23" s="219"/>
      <c r="R23" s="219"/>
      <c r="S23" s="219"/>
      <c r="T23" s="219"/>
      <c r="U23" s="219"/>
      <c r="V23" s="220">
        <f t="shared" si="1"/>
        <v>0</v>
      </c>
      <c r="W23" s="216" t="s">
        <v>345</v>
      </c>
      <c r="X23" s="216" t="s">
        <v>401</v>
      </c>
    </row>
    <row r="24" spans="1:24" s="190" customFormat="1" ht="15" hidden="1" x14ac:dyDescent="0.25">
      <c r="A24" s="216" t="str">
        <f>'[4] 21111 EJEMPLO'!$A$12</f>
        <v>07</v>
      </c>
      <c r="B24" s="216">
        <f>'[4] 21111 EJEMPLO'!$F$2</f>
        <v>102</v>
      </c>
      <c r="C24" s="217" t="str">
        <f>'[4] 21111 EJEMPLO'!$F$3</f>
        <v>SINDICATURAS</v>
      </c>
      <c r="D24" s="216">
        <f>'[4] 21111 EJEMPLO'!$F$4</f>
        <v>10202</v>
      </c>
      <c r="E24" s="217" t="str">
        <f>'[4] 21111 EJEMPLO'!$F$5</f>
        <v>SINDICATURA SEGUNDA</v>
      </c>
      <c r="F24" s="216">
        <v>3000</v>
      </c>
      <c r="G24" s="216">
        <v>39211</v>
      </c>
      <c r="H24" s="218" t="s">
        <v>230</v>
      </c>
      <c r="I24" s="219">
        <v>0</v>
      </c>
      <c r="J24" s="219"/>
      <c r="K24" s="219">
        <v>0</v>
      </c>
      <c r="L24" s="219">
        <v>0</v>
      </c>
      <c r="M24" s="219"/>
      <c r="N24" s="219"/>
      <c r="O24" s="219"/>
      <c r="P24" s="219"/>
      <c r="Q24" s="219"/>
      <c r="R24" s="219"/>
      <c r="S24" s="219"/>
      <c r="T24" s="219"/>
      <c r="U24" s="219"/>
      <c r="V24" s="220">
        <f t="shared" si="1"/>
        <v>0</v>
      </c>
      <c r="W24" s="216" t="s">
        <v>345</v>
      </c>
      <c r="X24" s="216" t="s">
        <v>401</v>
      </c>
    </row>
    <row r="25" spans="1:24" s="190" customFormat="1" ht="28.5" hidden="1" x14ac:dyDescent="0.25">
      <c r="A25" s="216" t="str">
        <f>'[4] 21111 EJEMPLO'!$A$12</f>
        <v>07</v>
      </c>
      <c r="B25" s="216">
        <f>'[4] 21111 EJEMPLO'!$F$2</f>
        <v>102</v>
      </c>
      <c r="C25" s="217" t="str">
        <f>'[4] 21111 EJEMPLO'!$F$3</f>
        <v>SINDICATURAS</v>
      </c>
      <c r="D25" s="216">
        <f>'[4] 21111 EJEMPLO'!$F$4</f>
        <v>10202</v>
      </c>
      <c r="E25" s="217" t="str">
        <f>'[4] 21111 EJEMPLO'!$F$5</f>
        <v>SINDICATURA SEGUNDA</v>
      </c>
      <c r="F25" s="216">
        <v>3000</v>
      </c>
      <c r="G25" s="216">
        <v>39411</v>
      </c>
      <c r="H25" s="218" t="s">
        <v>231</v>
      </c>
      <c r="I25" s="219">
        <v>0</v>
      </c>
      <c r="J25" s="219"/>
      <c r="K25" s="219">
        <v>0</v>
      </c>
      <c r="L25" s="219">
        <v>0</v>
      </c>
      <c r="M25" s="219"/>
      <c r="N25" s="219"/>
      <c r="O25" s="219"/>
      <c r="P25" s="219"/>
      <c r="Q25" s="219"/>
      <c r="R25" s="219"/>
      <c r="S25" s="219"/>
      <c r="T25" s="219"/>
      <c r="U25" s="219"/>
      <c r="V25" s="220">
        <f t="shared" si="1"/>
        <v>0</v>
      </c>
      <c r="W25" s="216" t="s">
        <v>345</v>
      </c>
      <c r="X25" s="216" t="s">
        <v>401</v>
      </c>
    </row>
    <row r="26" spans="1:24" s="190" customFormat="1" ht="15" hidden="1" x14ac:dyDescent="0.25">
      <c r="A26" s="216" t="str">
        <f>'[4] 21111 EJEMPLO'!$A$12</f>
        <v>07</v>
      </c>
      <c r="B26" s="216">
        <f>'[4] 21111 EJEMPLO'!$F$2</f>
        <v>102</v>
      </c>
      <c r="C26" s="217" t="str">
        <f>'[4] 21111 EJEMPLO'!$F$3</f>
        <v>SINDICATURAS</v>
      </c>
      <c r="D26" s="216">
        <f>'[4] 21111 EJEMPLO'!$F$4</f>
        <v>10202</v>
      </c>
      <c r="E26" s="217" t="str">
        <f>'[4] 21111 EJEMPLO'!$F$5</f>
        <v>SINDICATURA SEGUNDA</v>
      </c>
      <c r="F26" s="216">
        <v>3000</v>
      </c>
      <c r="G26" s="216">
        <v>39511</v>
      </c>
      <c r="H26" s="218" t="s">
        <v>232</v>
      </c>
      <c r="I26" s="219">
        <v>0</v>
      </c>
      <c r="J26" s="219"/>
      <c r="K26" s="219">
        <v>0</v>
      </c>
      <c r="L26" s="219">
        <v>0</v>
      </c>
      <c r="M26" s="219"/>
      <c r="N26" s="219"/>
      <c r="O26" s="219"/>
      <c r="P26" s="219"/>
      <c r="Q26" s="219"/>
      <c r="R26" s="219"/>
      <c r="S26" s="219"/>
      <c r="T26" s="219"/>
      <c r="U26" s="219"/>
      <c r="V26" s="220">
        <f t="shared" si="1"/>
        <v>0</v>
      </c>
      <c r="W26" s="216" t="s">
        <v>345</v>
      </c>
      <c r="X26" s="216" t="s">
        <v>401</v>
      </c>
    </row>
    <row r="27" spans="1:24" s="190" customFormat="1" ht="15" hidden="1" x14ac:dyDescent="0.25">
      <c r="A27" s="216" t="str">
        <f>'[4] 21111 EJEMPLO'!$A$12</f>
        <v>07</v>
      </c>
      <c r="B27" s="216">
        <f>'[4] 21111 EJEMPLO'!$F$2</f>
        <v>102</v>
      </c>
      <c r="C27" s="217" t="str">
        <f>'[4] 21111 EJEMPLO'!$F$3</f>
        <v>SINDICATURAS</v>
      </c>
      <c r="D27" s="216">
        <f>'[4] 21111 EJEMPLO'!$F$4</f>
        <v>10202</v>
      </c>
      <c r="E27" s="217" t="str">
        <f>'[4] 21111 EJEMPLO'!$F$5</f>
        <v>SINDICATURA SEGUNDA</v>
      </c>
      <c r="F27" s="216">
        <v>3000</v>
      </c>
      <c r="G27" s="216">
        <v>39611</v>
      </c>
      <c r="H27" s="218" t="s">
        <v>233</v>
      </c>
      <c r="I27" s="219">
        <v>0</v>
      </c>
      <c r="J27" s="219"/>
      <c r="K27" s="219">
        <v>0</v>
      </c>
      <c r="L27" s="219">
        <v>0</v>
      </c>
      <c r="M27" s="219"/>
      <c r="N27" s="219"/>
      <c r="O27" s="219"/>
      <c r="P27" s="219"/>
      <c r="Q27" s="219"/>
      <c r="R27" s="219"/>
      <c r="S27" s="219"/>
      <c r="T27" s="219"/>
      <c r="U27" s="219"/>
      <c r="V27" s="220">
        <f t="shared" si="1"/>
        <v>0</v>
      </c>
      <c r="W27" s="216" t="s">
        <v>345</v>
      </c>
      <c r="X27" s="216" t="s">
        <v>401</v>
      </c>
    </row>
    <row r="28" spans="1:24" s="190" customFormat="1" ht="28.5" hidden="1" x14ac:dyDescent="0.25">
      <c r="A28" s="216" t="str">
        <f>'[4] 21111 EJEMPLO'!$A$12</f>
        <v>07</v>
      </c>
      <c r="B28" s="216">
        <f>'[4] 21111 EJEMPLO'!$F$2</f>
        <v>102</v>
      </c>
      <c r="C28" s="217" t="str">
        <f>'[4] 21111 EJEMPLO'!$F$3</f>
        <v>SINDICATURAS</v>
      </c>
      <c r="D28" s="216">
        <f>'[4] 21111 EJEMPLO'!$F$4</f>
        <v>10202</v>
      </c>
      <c r="E28" s="217" t="str">
        <f>'[4] 21111 EJEMPLO'!$F$5</f>
        <v>SINDICATURA SEGUNDA</v>
      </c>
      <c r="F28" s="216">
        <v>3000</v>
      </c>
      <c r="G28" s="216">
        <v>39811</v>
      </c>
      <c r="H28" s="218" t="s">
        <v>234</v>
      </c>
      <c r="I28" s="219">
        <v>0</v>
      </c>
      <c r="J28" s="219"/>
      <c r="K28" s="219">
        <v>0</v>
      </c>
      <c r="L28" s="219">
        <v>0</v>
      </c>
      <c r="M28" s="219"/>
      <c r="N28" s="219"/>
      <c r="O28" s="219"/>
      <c r="P28" s="219"/>
      <c r="Q28" s="219"/>
      <c r="R28" s="219"/>
      <c r="S28" s="219"/>
      <c r="T28" s="219"/>
      <c r="U28" s="219"/>
      <c r="V28" s="220">
        <f t="shared" si="1"/>
        <v>0</v>
      </c>
      <c r="W28" s="216" t="s">
        <v>345</v>
      </c>
      <c r="X28" s="216" t="s">
        <v>401</v>
      </c>
    </row>
    <row r="29" spans="1:24" s="190" customFormat="1" ht="15" hidden="1" x14ac:dyDescent="0.25">
      <c r="A29" s="216" t="str">
        <f>'[4] 21111 EJEMPLO'!$A$12</f>
        <v>07</v>
      </c>
      <c r="B29" s="216">
        <f>'[4] 21111 EJEMPLO'!$F$2</f>
        <v>102</v>
      </c>
      <c r="C29" s="217" t="str">
        <f>'[4] 21111 EJEMPLO'!$F$3</f>
        <v>SINDICATURAS</v>
      </c>
      <c r="D29" s="216">
        <f>'[4] 21111 EJEMPLO'!$F$4</f>
        <v>10202</v>
      </c>
      <c r="E29" s="217" t="str">
        <f>'[4] 21111 EJEMPLO'!$F$5</f>
        <v>SINDICATURA SEGUNDA</v>
      </c>
      <c r="F29" s="216">
        <v>3000</v>
      </c>
      <c r="G29" s="216">
        <v>39911</v>
      </c>
      <c r="H29" s="218" t="s">
        <v>235</v>
      </c>
      <c r="I29" s="219">
        <v>0</v>
      </c>
      <c r="J29" s="219"/>
      <c r="K29" s="219">
        <v>0</v>
      </c>
      <c r="L29" s="219">
        <v>0</v>
      </c>
      <c r="M29" s="219"/>
      <c r="N29" s="219"/>
      <c r="O29" s="219"/>
      <c r="P29" s="219"/>
      <c r="Q29" s="219"/>
      <c r="R29" s="219"/>
      <c r="S29" s="219"/>
      <c r="T29" s="219"/>
      <c r="U29" s="219"/>
      <c r="V29" s="220">
        <f t="shared" si="1"/>
        <v>0</v>
      </c>
      <c r="W29" s="216" t="s">
        <v>345</v>
      </c>
      <c r="X29" s="216" t="s">
        <v>401</v>
      </c>
    </row>
    <row r="30" spans="1:24" s="190" customFormat="1" ht="28.5" hidden="1" x14ac:dyDescent="0.25">
      <c r="A30" s="216" t="str">
        <f>'[4] 21111 EJEMPLO'!$A$12</f>
        <v>07</v>
      </c>
      <c r="B30" s="216">
        <f>'[4] 21111 EJEMPLO'!$F$2</f>
        <v>102</v>
      </c>
      <c r="C30" s="217" t="str">
        <f>'[4] 21111 EJEMPLO'!$F$3</f>
        <v>SINDICATURAS</v>
      </c>
      <c r="D30" s="216">
        <f>'[4] 21111 EJEMPLO'!$F$4</f>
        <v>10202</v>
      </c>
      <c r="E30" s="217" t="str">
        <f>'[4] 21111 EJEMPLO'!$F$5</f>
        <v>SINDICATURA SEGUNDA</v>
      </c>
      <c r="F30" s="216">
        <v>4000</v>
      </c>
      <c r="G30" s="216">
        <v>41411</v>
      </c>
      <c r="H30" s="218" t="s">
        <v>296</v>
      </c>
      <c r="I30" s="219">
        <v>0</v>
      </c>
      <c r="J30" s="219"/>
      <c r="K30" s="219">
        <v>0</v>
      </c>
      <c r="L30" s="219">
        <v>0</v>
      </c>
      <c r="M30" s="219"/>
      <c r="N30" s="219"/>
      <c r="O30" s="219"/>
      <c r="P30" s="219"/>
      <c r="Q30" s="219"/>
      <c r="R30" s="219"/>
      <c r="S30" s="219"/>
      <c r="T30" s="219"/>
      <c r="U30" s="219"/>
      <c r="V30" s="220">
        <f t="shared" si="1"/>
        <v>0</v>
      </c>
      <c r="W30" s="216" t="s">
        <v>345</v>
      </c>
      <c r="X30" s="216" t="s">
        <v>401</v>
      </c>
    </row>
    <row r="31" spans="1:24" s="190" customFormat="1" ht="15" hidden="1" x14ac:dyDescent="0.25">
      <c r="A31" s="216" t="str">
        <f>'[4] 21111 EJEMPLO'!$A$12</f>
        <v>07</v>
      </c>
      <c r="B31" s="216">
        <f>'[4] 21111 EJEMPLO'!$F$2</f>
        <v>102</v>
      </c>
      <c r="C31" s="217" t="str">
        <f>'[4] 21111 EJEMPLO'!$F$3</f>
        <v>SINDICATURAS</v>
      </c>
      <c r="D31" s="216">
        <f>'[4] 21111 EJEMPLO'!$F$4</f>
        <v>10202</v>
      </c>
      <c r="E31" s="217" t="str">
        <f>'[4] 21111 EJEMPLO'!$F$5</f>
        <v>SINDICATURA SEGUNDA</v>
      </c>
      <c r="F31" s="216">
        <v>4000</v>
      </c>
      <c r="G31" s="216">
        <v>43611</v>
      </c>
      <c r="H31" s="218" t="s">
        <v>236</v>
      </c>
      <c r="I31" s="219">
        <v>0</v>
      </c>
      <c r="J31" s="219"/>
      <c r="K31" s="219">
        <v>0</v>
      </c>
      <c r="L31" s="219">
        <v>0</v>
      </c>
      <c r="M31" s="219"/>
      <c r="N31" s="219"/>
      <c r="O31" s="219"/>
      <c r="P31" s="219"/>
      <c r="Q31" s="219"/>
      <c r="R31" s="219"/>
      <c r="S31" s="219"/>
      <c r="T31" s="219"/>
      <c r="U31" s="219"/>
      <c r="V31" s="220">
        <f t="shared" si="1"/>
        <v>0</v>
      </c>
      <c r="W31" s="216" t="s">
        <v>345</v>
      </c>
      <c r="X31" s="216" t="s">
        <v>401</v>
      </c>
    </row>
    <row r="32" spans="1:24" s="190" customFormat="1" ht="15" hidden="1" x14ac:dyDescent="0.25">
      <c r="A32" s="216" t="str">
        <f>'[4] 21111 EJEMPLO'!$A$12</f>
        <v>07</v>
      </c>
      <c r="B32" s="216">
        <f>'[4] 21111 EJEMPLO'!$F$2</f>
        <v>102</v>
      </c>
      <c r="C32" s="217" t="str">
        <f>'[4] 21111 EJEMPLO'!$F$3</f>
        <v>SINDICATURAS</v>
      </c>
      <c r="D32" s="216">
        <f>'[4] 21111 EJEMPLO'!$F$4</f>
        <v>10202</v>
      </c>
      <c r="E32" s="217" t="str">
        <f>'[4] 21111 EJEMPLO'!$F$5</f>
        <v>SINDICATURA SEGUNDA</v>
      </c>
      <c r="F32" s="216">
        <v>4000</v>
      </c>
      <c r="G32" s="216">
        <v>44111</v>
      </c>
      <c r="H32" s="218" t="s">
        <v>237</v>
      </c>
      <c r="I32" s="219">
        <v>0</v>
      </c>
      <c r="J32" s="219"/>
      <c r="K32" s="219">
        <v>0</v>
      </c>
      <c r="L32" s="219">
        <v>0</v>
      </c>
      <c r="M32" s="219"/>
      <c r="N32" s="219"/>
      <c r="O32" s="219"/>
      <c r="P32" s="219"/>
      <c r="Q32" s="219"/>
      <c r="R32" s="219"/>
      <c r="S32" s="219"/>
      <c r="T32" s="219"/>
      <c r="U32" s="219"/>
      <c r="V32" s="220">
        <f t="shared" si="1"/>
        <v>0</v>
      </c>
      <c r="W32" s="216" t="s">
        <v>345</v>
      </c>
      <c r="X32" s="216" t="s">
        <v>401</v>
      </c>
    </row>
    <row r="33" spans="1:24" s="190" customFormat="1" ht="28.5" hidden="1" x14ac:dyDescent="0.25">
      <c r="A33" s="216" t="str">
        <f>'[4] 21111 EJEMPLO'!$A$12</f>
        <v>07</v>
      </c>
      <c r="B33" s="216">
        <f>'[4] 21111 EJEMPLO'!$F$2</f>
        <v>102</v>
      </c>
      <c r="C33" s="217" t="str">
        <f>'[4] 21111 EJEMPLO'!$F$3</f>
        <v>SINDICATURAS</v>
      </c>
      <c r="D33" s="216">
        <f>'[4] 21111 EJEMPLO'!$F$4</f>
        <v>10202</v>
      </c>
      <c r="E33" s="217" t="str">
        <f>'[4] 21111 EJEMPLO'!$F$5</f>
        <v>SINDICATURA SEGUNDA</v>
      </c>
      <c r="F33" s="216">
        <v>4000</v>
      </c>
      <c r="G33" s="216">
        <v>44211</v>
      </c>
      <c r="H33" s="218" t="s">
        <v>238</v>
      </c>
      <c r="I33" s="219">
        <v>0</v>
      </c>
      <c r="J33" s="219"/>
      <c r="K33" s="219">
        <v>0</v>
      </c>
      <c r="L33" s="219">
        <v>0</v>
      </c>
      <c r="M33" s="219"/>
      <c r="N33" s="219"/>
      <c r="O33" s="219"/>
      <c r="P33" s="219"/>
      <c r="Q33" s="219"/>
      <c r="R33" s="219"/>
      <c r="S33" s="219"/>
      <c r="T33" s="219"/>
      <c r="U33" s="219"/>
      <c r="V33" s="220">
        <f t="shared" si="1"/>
        <v>0</v>
      </c>
      <c r="W33" s="216" t="s">
        <v>345</v>
      </c>
      <c r="X33" s="216" t="s">
        <v>401</v>
      </c>
    </row>
    <row r="34" spans="1:24" s="190" customFormat="1" ht="15" hidden="1" x14ac:dyDescent="0.25">
      <c r="A34" s="216" t="str">
        <f>'[4] 21111 EJEMPLO'!$A$12</f>
        <v>07</v>
      </c>
      <c r="B34" s="216">
        <f>'[4] 21111 EJEMPLO'!$F$2</f>
        <v>102</v>
      </c>
      <c r="C34" s="217" t="str">
        <f>'[4] 21111 EJEMPLO'!$F$3</f>
        <v>SINDICATURAS</v>
      </c>
      <c r="D34" s="216">
        <f>'[4] 21111 EJEMPLO'!$F$4</f>
        <v>10202</v>
      </c>
      <c r="E34" s="217" t="str">
        <f>'[4] 21111 EJEMPLO'!$F$5</f>
        <v>SINDICATURA SEGUNDA</v>
      </c>
      <c r="F34" s="216">
        <v>4000</v>
      </c>
      <c r="G34" s="216">
        <v>44311</v>
      </c>
      <c r="H34" s="218" t="s">
        <v>239</v>
      </c>
      <c r="I34" s="219">
        <v>0</v>
      </c>
      <c r="J34" s="219"/>
      <c r="K34" s="219">
        <v>0</v>
      </c>
      <c r="L34" s="219">
        <v>0</v>
      </c>
      <c r="M34" s="219"/>
      <c r="N34" s="219"/>
      <c r="O34" s="219"/>
      <c r="P34" s="219"/>
      <c r="Q34" s="219"/>
      <c r="R34" s="219"/>
      <c r="S34" s="219"/>
      <c r="T34" s="219"/>
      <c r="U34" s="219"/>
      <c r="V34" s="220">
        <f t="shared" si="1"/>
        <v>0</v>
      </c>
      <c r="W34" s="216" t="s">
        <v>345</v>
      </c>
      <c r="X34" s="216" t="s">
        <v>401</v>
      </c>
    </row>
    <row r="35" spans="1:24" s="190" customFormat="1" ht="28.5" hidden="1" x14ac:dyDescent="0.25">
      <c r="A35" s="216" t="str">
        <f>'[4] 21111 EJEMPLO'!$A$12</f>
        <v>07</v>
      </c>
      <c r="B35" s="216">
        <f>'[4] 21111 EJEMPLO'!$F$2</f>
        <v>102</v>
      </c>
      <c r="C35" s="217" t="str">
        <f>'[4] 21111 EJEMPLO'!$F$3</f>
        <v>SINDICATURAS</v>
      </c>
      <c r="D35" s="216">
        <f>'[4] 21111 EJEMPLO'!$F$4</f>
        <v>10202</v>
      </c>
      <c r="E35" s="217" t="str">
        <f>'[4] 21111 EJEMPLO'!$F$5</f>
        <v>SINDICATURA SEGUNDA</v>
      </c>
      <c r="F35" s="216">
        <v>4000</v>
      </c>
      <c r="G35" s="216">
        <v>44511</v>
      </c>
      <c r="H35" s="218" t="s">
        <v>240</v>
      </c>
      <c r="I35" s="219">
        <v>0</v>
      </c>
      <c r="J35" s="219"/>
      <c r="K35" s="219">
        <v>0</v>
      </c>
      <c r="L35" s="219">
        <v>0</v>
      </c>
      <c r="M35" s="219"/>
      <c r="N35" s="219"/>
      <c r="O35" s="219"/>
      <c r="P35" s="219"/>
      <c r="Q35" s="219"/>
      <c r="R35" s="219"/>
      <c r="S35" s="219"/>
      <c r="T35" s="219"/>
      <c r="U35" s="219"/>
      <c r="V35" s="220">
        <f t="shared" si="1"/>
        <v>0</v>
      </c>
      <c r="W35" s="216" t="s">
        <v>345</v>
      </c>
      <c r="X35" s="216" t="s">
        <v>401</v>
      </c>
    </row>
    <row r="36" spans="1:24" s="190" customFormat="1" ht="28.5" hidden="1" x14ac:dyDescent="0.25">
      <c r="A36" s="216" t="str">
        <f>'[4] 21111 EJEMPLO'!$A$12</f>
        <v>07</v>
      </c>
      <c r="B36" s="216">
        <f>'[4] 21111 EJEMPLO'!$F$2</f>
        <v>102</v>
      </c>
      <c r="C36" s="217" t="str">
        <f>'[4] 21111 EJEMPLO'!$F$3</f>
        <v>SINDICATURAS</v>
      </c>
      <c r="D36" s="216">
        <f>'[4] 21111 EJEMPLO'!$F$4</f>
        <v>10202</v>
      </c>
      <c r="E36" s="217" t="str">
        <f>'[4] 21111 EJEMPLO'!$F$5</f>
        <v>SINDICATURA SEGUNDA</v>
      </c>
      <c r="F36" s="216">
        <v>4000</v>
      </c>
      <c r="G36" s="216">
        <v>44811</v>
      </c>
      <c r="H36" s="218" t="s">
        <v>241</v>
      </c>
      <c r="I36" s="219">
        <v>0</v>
      </c>
      <c r="J36" s="219"/>
      <c r="K36" s="219">
        <v>0</v>
      </c>
      <c r="L36" s="219">
        <v>0</v>
      </c>
      <c r="M36" s="219"/>
      <c r="N36" s="219"/>
      <c r="O36" s="219"/>
      <c r="P36" s="219"/>
      <c r="Q36" s="219"/>
      <c r="R36" s="219"/>
      <c r="S36" s="219"/>
      <c r="T36" s="219"/>
      <c r="U36" s="219"/>
      <c r="V36" s="220">
        <f t="shared" si="1"/>
        <v>0</v>
      </c>
      <c r="W36" s="216" t="s">
        <v>345</v>
      </c>
      <c r="X36" s="216" t="s">
        <v>401</v>
      </c>
    </row>
    <row r="37" spans="1:24" s="190" customFormat="1" ht="15" hidden="1" x14ac:dyDescent="0.25">
      <c r="A37" s="216" t="str">
        <f>'[4] 21111 EJEMPLO'!$A$12</f>
        <v>07</v>
      </c>
      <c r="B37" s="216">
        <f>'[4] 21111 EJEMPLO'!$F$2</f>
        <v>102</v>
      </c>
      <c r="C37" s="217" t="str">
        <f>'[4] 21111 EJEMPLO'!$F$3</f>
        <v>SINDICATURAS</v>
      </c>
      <c r="D37" s="216">
        <f>'[4] 21111 EJEMPLO'!$F$4</f>
        <v>10202</v>
      </c>
      <c r="E37" s="217" t="str">
        <f>'[4] 21111 EJEMPLO'!$F$5</f>
        <v>SINDICATURA SEGUNDA</v>
      </c>
      <c r="F37" s="216">
        <v>4000</v>
      </c>
      <c r="G37" s="216">
        <v>45114</v>
      </c>
      <c r="H37" s="218" t="s">
        <v>242</v>
      </c>
      <c r="I37" s="219">
        <v>0</v>
      </c>
      <c r="J37" s="219"/>
      <c r="K37" s="219">
        <v>0</v>
      </c>
      <c r="L37" s="219">
        <v>0</v>
      </c>
      <c r="M37" s="219"/>
      <c r="N37" s="219"/>
      <c r="O37" s="219"/>
      <c r="P37" s="219"/>
      <c r="Q37" s="219"/>
      <c r="R37" s="219"/>
      <c r="S37" s="219"/>
      <c r="T37" s="219"/>
      <c r="U37" s="219"/>
      <c r="V37" s="220">
        <f t="shared" si="1"/>
        <v>0</v>
      </c>
      <c r="W37" s="216" t="s">
        <v>345</v>
      </c>
      <c r="X37" s="216" t="s">
        <v>401</v>
      </c>
    </row>
    <row r="38" spans="1:24" s="190" customFormat="1" ht="15" hidden="1" x14ac:dyDescent="0.25">
      <c r="A38" s="216" t="str">
        <f>'[4] 21111 EJEMPLO'!$A$12</f>
        <v>07</v>
      </c>
      <c r="B38" s="216">
        <f>'[4] 21111 EJEMPLO'!$F$2</f>
        <v>102</v>
      </c>
      <c r="C38" s="217" t="str">
        <f>'[4] 21111 EJEMPLO'!$F$3</f>
        <v>SINDICATURAS</v>
      </c>
      <c r="D38" s="216">
        <f>'[4] 21111 EJEMPLO'!$F$4</f>
        <v>10202</v>
      </c>
      <c r="E38" s="217" t="str">
        <f>'[4] 21111 EJEMPLO'!$F$5</f>
        <v>SINDICATURA SEGUNDA</v>
      </c>
      <c r="F38" s="216">
        <v>4000</v>
      </c>
      <c r="G38" s="216">
        <v>45214</v>
      </c>
      <c r="H38" s="218" t="s">
        <v>243</v>
      </c>
      <c r="I38" s="219">
        <v>0</v>
      </c>
      <c r="J38" s="219"/>
      <c r="K38" s="219">
        <v>0</v>
      </c>
      <c r="L38" s="219">
        <v>0</v>
      </c>
      <c r="M38" s="219"/>
      <c r="N38" s="219"/>
      <c r="O38" s="219"/>
      <c r="P38" s="219"/>
      <c r="Q38" s="219"/>
      <c r="R38" s="219"/>
      <c r="S38" s="219"/>
      <c r="T38" s="219"/>
      <c r="U38" s="219"/>
      <c r="V38" s="220">
        <f t="shared" si="1"/>
        <v>0</v>
      </c>
      <c r="W38" s="216" t="s">
        <v>345</v>
      </c>
      <c r="X38" s="216" t="s">
        <v>401</v>
      </c>
    </row>
    <row r="39" spans="1:24" s="190" customFormat="1" ht="15" hidden="1" x14ac:dyDescent="0.25">
      <c r="A39" s="216" t="str">
        <f>'[4] 21111 EJEMPLO'!$A$12</f>
        <v>07</v>
      </c>
      <c r="B39" s="216">
        <f>'[4] 21111 EJEMPLO'!$F$2</f>
        <v>102</v>
      </c>
      <c r="C39" s="217" t="str">
        <f>'[4] 21111 EJEMPLO'!$F$3</f>
        <v>SINDICATURAS</v>
      </c>
      <c r="D39" s="216">
        <f>'[4] 21111 EJEMPLO'!$F$4</f>
        <v>10202</v>
      </c>
      <c r="E39" s="217" t="str">
        <f>'[4] 21111 EJEMPLO'!$F$5</f>
        <v>SINDICATURA SEGUNDA</v>
      </c>
      <c r="F39" s="216">
        <v>4000</v>
      </c>
      <c r="G39" s="216">
        <v>45914</v>
      </c>
      <c r="H39" s="218" t="s">
        <v>244</v>
      </c>
      <c r="I39" s="219">
        <v>0</v>
      </c>
      <c r="J39" s="219"/>
      <c r="K39" s="219">
        <v>0</v>
      </c>
      <c r="L39" s="219">
        <v>0</v>
      </c>
      <c r="M39" s="219"/>
      <c r="N39" s="219"/>
      <c r="O39" s="219"/>
      <c r="P39" s="219"/>
      <c r="Q39" s="219"/>
      <c r="R39" s="219"/>
      <c r="S39" s="219"/>
      <c r="T39" s="219"/>
      <c r="U39" s="219"/>
      <c r="V39" s="220">
        <f t="shared" si="1"/>
        <v>0</v>
      </c>
      <c r="W39" s="216" t="s">
        <v>345</v>
      </c>
      <c r="X39" s="216" t="s">
        <v>401</v>
      </c>
    </row>
    <row r="40" spans="1:24" s="190" customFormat="1" ht="28.5" hidden="1" x14ac:dyDescent="0.25">
      <c r="A40" s="216" t="str">
        <f>'[4] 21111 EJEMPLO'!$A$12</f>
        <v>07</v>
      </c>
      <c r="B40" s="216">
        <f>'[4] 21111 EJEMPLO'!$F$2</f>
        <v>102</v>
      </c>
      <c r="C40" s="217" t="str">
        <f>'[4] 21111 EJEMPLO'!$F$3</f>
        <v>SINDICATURAS</v>
      </c>
      <c r="D40" s="216">
        <f>'[4] 21111 EJEMPLO'!$F$4</f>
        <v>10202</v>
      </c>
      <c r="E40" s="217" t="str">
        <f>'[4] 21111 EJEMPLO'!$F$5</f>
        <v>SINDICATURA SEGUNDA</v>
      </c>
      <c r="F40" s="216">
        <v>4000</v>
      </c>
      <c r="G40" s="216">
        <v>49211</v>
      </c>
      <c r="H40" s="218" t="s">
        <v>245</v>
      </c>
      <c r="I40" s="219">
        <v>0</v>
      </c>
      <c r="J40" s="219"/>
      <c r="K40" s="219">
        <v>0</v>
      </c>
      <c r="L40" s="219">
        <v>0</v>
      </c>
      <c r="M40" s="219"/>
      <c r="N40" s="219"/>
      <c r="O40" s="219"/>
      <c r="P40" s="219"/>
      <c r="Q40" s="219"/>
      <c r="R40" s="219"/>
      <c r="S40" s="219"/>
      <c r="T40" s="219"/>
      <c r="U40" s="219"/>
      <c r="V40" s="220">
        <f t="shared" si="1"/>
        <v>0</v>
      </c>
      <c r="W40" s="216" t="s">
        <v>345</v>
      </c>
      <c r="X40" s="216" t="s">
        <v>401</v>
      </c>
    </row>
    <row r="41" spans="1:24" s="190" customFormat="1" ht="15" hidden="1" x14ac:dyDescent="0.25">
      <c r="A41" s="216" t="str">
        <f>'[4] 21111 EJEMPLO'!$A$12</f>
        <v>07</v>
      </c>
      <c r="B41" s="216">
        <f>'[4] 21111 EJEMPLO'!$F$2</f>
        <v>102</v>
      </c>
      <c r="C41" s="217" t="str">
        <f>'[4] 21111 EJEMPLO'!$F$3</f>
        <v>SINDICATURAS</v>
      </c>
      <c r="D41" s="216">
        <f>'[4] 21111 EJEMPLO'!$F$4</f>
        <v>10202</v>
      </c>
      <c r="E41" s="217" t="str">
        <f>'[4] 21111 EJEMPLO'!$F$5</f>
        <v>SINDICATURA SEGUNDA</v>
      </c>
      <c r="F41" s="216">
        <v>5000</v>
      </c>
      <c r="G41" s="216">
        <v>51112</v>
      </c>
      <c r="H41" s="218" t="s">
        <v>246</v>
      </c>
      <c r="I41" s="219">
        <v>0</v>
      </c>
      <c r="J41" s="219"/>
      <c r="K41" s="219">
        <v>0</v>
      </c>
      <c r="L41" s="219">
        <v>0</v>
      </c>
      <c r="M41" s="219"/>
      <c r="N41" s="219"/>
      <c r="O41" s="219"/>
      <c r="P41" s="219"/>
      <c r="Q41" s="219"/>
      <c r="R41" s="219"/>
      <c r="S41" s="219"/>
      <c r="T41" s="219"/>
      <c r="U41" s="219"/>
      <c r="V41" s="220">
        <f t="shared" si="1"/>
        <v>0</v>
      </c>
      <c r="W41" s="216" t="s">
        <v>345</v>
      </c>
      <c r="X41" s="216" t="s">
        <v>401</v>
      </c>
    </row>
    <row r="42" spans="1:24" s="190" customFormat="1" ht="15" hidden="1" x14ac:dyDescent="0.25">
      <c r="A42" s="216" t="str">
        <f>'[4] 21111 EJEMPLO'!$A$12</f>
        <v>07</v>
      </c>
      <c r="B42" s="216">
        <f>'[4] 21111 EJEMPLO'!$F$2</f>
        <v>102</v>
      </c>
      <c r="C42" s="217" t="str">
        <f>'[4] 21111 EJEMPLO'!$F$3</f>
        <v>SINDICATURAS</v>
      </c>
      <c r="D42" s="216">
        <f>'[4] 21111 EJEMPLO'!$F$4</f>
        <v>10202</v>
      </c>
      <c r="E42" s="217" t="str">
        <f>'[4] 21111 EJEMPLO'!$F$5</f>
        <v>SINDICATURA SEGUNDA</v>
      </c>
      <c r="F42" s="216">
        <v>5000</v>
      </c>
      <c r="G42" s="216">
        <v>51212</v>
      </c>
      <c r="H42" s="218" t="s">
        <v>297</v>
      </c>
      <c r="I42" s="219">
        <v>0</v>
      </c>
      <c r="J42" s="219"/>
      <c r="K42" s="219">
        <v>0</v>
      </c>
      <c r="L42" s="219">
        <v>0</v>
      </c>
      <c r="M42" s="219"/>
      <c r="N42" s="219"/>
      <c r="O42" s="219"/>
      <c r="P42" s="219"/>
      <c r="Q42" s="219"/>
      <c r="R42" s="219"/>
      <c r="S42" s="219"/>
      <c r="T42" s="219"/>
      <c r="U42" s="219"/>
      <c r="V42" s="220">
        <f t="shared" si="1"/>
        <v>0</v>
      </c>
      <c r="W42" s="216" t="s">
        <v>345</v>
      </c>
      <c r="X42" s="216" t="s">
        <v>401</v>
      </c>
    </row>
    <row r="43" spans="1:24" s="190" customFormat="1" ht="15" hidden="1" x14ac:dyDescent="0.25">
      <c r="A43" s="216" t="str">
        <f>'[4] 21111 EJEMPLO'!$A$12</f>
        <v>07</v>
      </c>
      <c r="B43" s="216">
        <f>'[4] 21111 EJEMPLO'!$F$2</f>
        <v>102</v>
      </c>
      <c r="C43" s="217" t="str">
        <f>'[4] 21111 EJEMPLO'!$F$3</f>
        <v>SINDICATURAS</v>
      </c>
      <c r="D43" s="216">
        <f>'[4] 21111 EJEMPLO'!$F$4</f>
        <v>10202</v>
      </c>
      <c r="E43" s="217" t="str">
        <f>'[4] 21111 EJEMPLO'!$F$5</f>
        <v>SINDICATURA SEGUNDA</v>
      </c>
      <c r="F43" s="216">
        <v>5000</v>
      </c>
      <c r="G43" s="216">
        <v>51312</v>
      </c>
      <c r="H43" s="218" t="s">
        <v>247</v>
      </c>
      <c r="I43" s="219">
        <v>0</v>
      </c>
      <c r="J43" s="219"/>
      <c r="K43" s="219">
        <v>0</v>
      </c>
      <c r="L43" s="219">
        <v>0</v>
      </c>
      <c r="M43" s="219"/>
      <c r="N43" s="219"/>
      <c r="O43" s="219"/>
      <c r="P43" s="219"/>
      <c r="Q43" s="219"/>
      <c r="R43" s="219"/>
      <c r="S43" s="219"/>
      <c r="T43" s="219"/>
      <c r="U43" s="219"/>
      <c r="V43" s="220">
        <f t="shared" si="1"/>
        <v>0</v>
      </c>
      <c r="W43" s="216" t="s">
        <v>345</v>
      </c>
      <c r="X43" s="216" t="s">
        <v>401</v>
      </c>
    </row>
    <row r="44" spans="1:24" s="190" customFormat="1" ht="28.5" x14ac:dyDescent="0.25">
      <c r="A44" s="216" t="str">
        <f>'[4] 21111 EJEMPLO'!$A$12</f>
        <v>07</v>
      </c>
      <c r="B44" s="216">
        <f>'[4] 21111 EJEMPLO'!$F$2</f>
        <v>102</v>
      </c>
      <c r="C44" s="217" t="str">
        <f>'[4] 21111 EJEMPLO'!$F$3</f>
        <v>SINDICATURAS</v>
      </c>
      <c r="D44" s="216">
        <f>'[4] 21111 EJEMPLO'!$F$4</f>
        <v>10202</v>
      </c>
      <c r="E44" s="217" t="str">
        <f>'[4] 21111 EJEMPLO'!$F$5</f>
        <v>SINDICATURA SEGUNDA</v>
      </c>
      <c r="F44" s="216">
        <v>5000</v>
      </c>
      <c r="G44" s="216">
        <v>51512</v>
      </c>
      <c r="H44" s="218" t="s">
        <v>248</v>
      </c>
      <c r="I44" s="219">
        <v>19809</v>
      </c>
      <c r="J44" s="219"/>
      <c r="K44" s="219">
        <v>0</v>
      </c>
      <c r="L44" s="219">
        <v>0</v>
      </c>
      <c r="M44" s="219">
        <f>'[4]51512'!L11</f>
        <v>19809</v>
      </c>
      <c r="N44" s="219"/>
      <c r="O44" s="219"/>
      <c r="P44" s="219">
        <v>0</v>
      </c>
      <c r="Q44" s="219"/>
      <c r="R44" s="219"/>
      <c r="S44" s="219"/>
      <c r="T44" s="219"/>
      <c r="U44" s="219"/>
      <c r="V44" s="220">
        <f t="shared" si="1"/>
        <v>19809</v>
      </c>
      <c r="W44" s="216" t="s">
        <v>345</v>
      </c>
      <c r="X44" s="216" t="s">
        <v>401</v>
      </c>
    </row>
    <row r="45" spans="1:24" s="118" customFormat="1" ht="28.5" hidden="1" x14ac:dyDescent="0.25">
      <c r="A45" s="122" t="str">
        <f>'[4] 21111 EJEMPLO'!$A$12</f>
        <v>07</v>
      </c>
      <c r="B45" s="122">
        <f>'[4] 21111 EJEMPLO'!$F$2</f>
        <v>102</v>
      </c>
      <c r="C45" s="123" t="str">
        <f>'[4] 21111 EJEMPLO'!$F$3</f>
        <v>SINDICATURAS</v>
      </c>
      <c r="D45" s="122">
        <f>'[4] 21111 EJEMPLO'!$F$4</f>
        <v>10202</v>
      </c>
      <c r="E45" s="123" t="str">
        <f>'[4] 21111 EJEMPLO'!$F$5</f>
        <v>SINDICATURA SEGUNDA</v>
      </c>
      <c r="F45" s="122">
        <v>5000</v>
      </c>
      <c r="G45" s="122">
        <v>51912</v>
      </c>
      <c r="H45" s="124" t="s">
        <v>249</v>
      </c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6">
        <f t="shared" si="1"/>
        <v>0</v>
      </c>
      <c r="W45" s="121"/>
      <c r="X45" s="117" t="s">
        <v>401</v>
      </c>
    </row>
    <row r="46" spans="1:24" s="118" customFormat="1" ht="15" hidden="1" x14ac:dyDescent="0.25">
      <c r="A46" s="122" t="str">
        <f>'[4] 21111 EJEMPLO'!$A$12</f>
        <v>07</v>
      </c>
      <c r="B46" s="122">
        <f>'[4] 21111 EJEMPLO'!$F$2</f>
        <v>102</v>
      </c>
      <c r="C46" s="123" t="str">
        <f>'[4] 21111 EJEMPLO'!$F$3</f>
        <v>SINDICATURAS</v>
      </c>
      <c r="D46" s="122">
        <f>'[4] 21111 EJEMPLO'!$F$4</f>
        <v>10202</v>
      </c>
      <c r="E46" s="123" t="str">
        <f>'[4] 21111 EJEMPLO'!$F$5</f>
        <v>SINDICATURA SEGUNDA</v>
      </c>
      <c r="F46" s="122">
        <v>5000</v>
      </c>
      <c r="G46" s="122">
        <v>52112</v>
      </c>
      <c r="H46" s="124" t="s">
        <v>250</v>
      </c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6">
        <f t="shared" si="1"/>
        <v>0</v>
      </c>
      <c r="W46" s="121"/>
      <c r="X46" s="117" t="s">
        <v>401</v>
      </c>
    </row>
    <row r="47" spans="1:24" s="118" customFormat="1" ht="15" hidden="1" x14ac:dyDescent="0.25">
      <c r="A47" s="122" t="str">
        <f>'[4] 21111 EJEMPLO'!$A$12</f>
        <v>07</v>
      </c>
      <c r="B47" s="122">
        <f>'[4] 21111 EJEMPLO'!$F$2</f>
        <v>102</v>
      </c>
      <c r="C47" s="123" t="str">
        <f>'[4] 21111 EJEMPLO'!$F$3</f>
        <v>SINDICATURAS</v>
      </c>
      <c r="D47" s="122">
        <f>'[4] 21111 EJEMPLO'!$F$4</f>
        <v>10202</v>
      </c>
      <c r="E47" s="123" t="str">
        <f>'[4] 21111 EJEMPLO'!$F$5</f>
        <v>SINDICATURA SEGUNDA</v>
      </c>
      <c r="F47" s="122">
        <v>5000</v>
      </c>
      <c r="G47" s="122">
        <v>52212</v>
      </c>
      <c r="H47" s="124" t="s">
        <v>251</v>
      </c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6">
        <f t="shared" si="1"/>
        <v>0</v>
      </c>
      <c r="W47" s="121"/>
      <c r="X47" s="117" t="s">
        <v>401</v>
      </c>
    </row>
    <row r="48" spans="1:24" s="118" customFormat="1" ht="15" hidden="1" x14ac:dyDescent="0.25">
      <c r="A48" s="122" t="str">
        <f>'[4] 21111 EJEMPLO'!$A$12</f>
        <v>07</v>
      </c>
      <c r="B48" s="122">
        <f>'[4] 21111 EJEMPLO'!$F$2</f>
        <v>102</v>
      </c>
      <c r="C48" s="123" t="str">
        <f>'[4] 21111 EJEMPLO'!$F$3</f>
        <v>SINDICATURAS</v>
      </c>
      <c r="D48" s="122">
        <f>'[4] 21111 EJEMPLO'!$F$4</f>
        <v>10202</v>
      </c>
      <c r="E48" s="123" t="str">
        <f>'[4] 21111 EJEMPLO'!$F$5</f>
        <v>SINDICATURA SEGUNDA</v>
      </c>
      <c r="F48" s="122">
        <v>5000</v>
      </c>
      <c r="G48" s="122">
        <v>52312</v>
      </c>
      <c r="H48" s="124" t="s">
        <v>252</v>
      </c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6">
        <f t="shared" si="1"/>
        <v>0</v>
      </c>
      <c r="W48" s="121"/>
      <c r="X48" s="117" t="s">
        <v>401</v>
      </c>
    </row>
    <row r="49" spans="1:24" s="118" customFormat="1" ht="28.5" hidden="1" x14ac:dyDescent="0.25">
      <c r="A49" s="122" t="str">
        <f>'[4] 21111 EJEMPLO'!$A$12</f>
        <v>07</v>
      </c>
      <c r="B49" s="122">
        <f>'[4] 21111 EJEMPLO'!$F$2</f>
        <v>102</v>
      </c>
      <c r="C49" s="123" t="str">
        <f>'[4] 21111 EJEMPLO'!$F$3</f>
        <v>SINDICATURAS</v>
      </c>
      <c r="D49" s="122">
        <f>'[4] 21111 EJEMPLO'!$F$4</f>
        <v>10202</v>
      </c>
      <c r="E49" s="123" t="str">
        <f>'[4] 21111 EJEMPLO'!$F$5</f>
        <v>SINDICATURA SEGUNDA</v>
      </c>
      <c r="F49" s="122">
        <v>5000</v>
      </c>
      <c r="G49" s="122">
        <v>52912</v>
      </c>
      <c r="H49" s="124" t="s">
        <v>253</v>
      </c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6">
        <f t="shared" si="1"/>
        <v>0</v>
      </c>
      <c r="W49" s="121"/>
      <c r="X49" s="117" t="s">
        <v>401</v>
      </c>
    </row>
    <row r="50" spans="1:24" s="118" customFormat="1" ht="15" hidden="1" x14ac:dyDescent="0.25">
      <c r="A50" s="122" t="str">
        <f>'[4] 21111 EJEMPLO'!$A$12</f>
        <v>07</v>
      </c>
      <c r="B50" s="122">
        <f>'[4] 21111 EJEMPLO'!$F$2</f>
        <v>102</v>
      </c>
      <c r="C50" s="123" t="str">
        <f>'[4] 21111 EJEMPLO'!$F$3</f>
        <v>SINDICATURAS</v>
      </c>
      <c r="D50" s="122">
        <f>'[4] 21111 EJEMPLO'!$F$4</f>
        <v>10202</v>
      </c>
      <c r="E50" s="123" t="str">
        <f>'[4] 21111 EJEMPLO'!$F$5</f>
        <v>SINDICATURA SEGUNDA</v>
      </c>
      <c r="F50" s="122">
        <v>5000</v>
      </c>
      <c r="G50" s="122">
        <v>53112</v>
      </c>
      <c r="H50" s="124" t="s">
        <v>254</v>
      </c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6">
        <f t="shared" si="1"/>
        <v>0</v>
      </c>
      <c r="W50" s="121"/>
      <c r="X50" s="117" t="s">
        <v>401</v>
      </c>
    </row>
    <row r="51" spans="1:24" s="118" customFormat="1" ht="15" hidden="1" x14ac:dyDescent="0.25">
      <c r="A51" s="122" t="str">
        <f>'[4] 21111 EJEMPLO'!$A$12</f>
        <v>07</v>
      </c>
      <c r="B51" s="122">
        <f>'[4] 21111 EJEMPLO'!$F$2</f>
        <v>102</v>
      </c>
      <c r="C51" s="123" t="str">
        <f>'[4] 21111 EJEMPLO'!$F$3</f>
        <v>SINDICATURAS</v>
      </c>
      <c r="D51" s="122">
        <f>'[4] 21111 EJEMPLO'!$F$4</f>
        <v>10202</v>
      </c>
      <c r="E51" s="123" t="str">
        <f>'[4] 21111 EJEMPLO'!$F$5</f>
        <v>SINDICATURA SEGUNDA</v>
      </c>
      <c r="F51" s="122">
        <v>5000</v>
      </c>
      <c r="G51" s="122">
        <v>53212</v>
      </c>
      <c r="H51" s="124" t="s">
        <v>255</v>
      </c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6">
        <f t="shared" si="1"/>
        <v>0</v>
      </c>
      <c r="W51" s="121"/>
      <c r="X51" s="117" t="s">
        <v>401</v>
      </c>
    </row>
    <row r="52" spans="1:24" s="118" customFormat="1" ht="15" hidden="1" x14ac:dyDescent="0.25">
      <c r="A52" s="122" t="str">
        <f>'[4] 21111 EJEMPLO'!$A$12</f>
        <v>07</v>
      </c>
      <c r="B52" s="122">
        <f>'[4] 21111 EJEMPLO'!$F$2</f>
        <v>102</v>
      </c>
      <c r="C52" s="123" t="str">
        <f>'[4] 21111 EJEMPLO'!$F$3</f>
        <v>SINDICATURAS</v>
      </c>
      <c r="D52" s="122">
        <f>'[4] 21111 EJEMPLO'!$F$4</f>
        <v>10202</v>
      </c>
      <c r="E52" s="123" t="str">
        <f>'[4] 21111 EJEMPLO'!$F$5</f>
        <v>SINDICATURA SEGUNDA</v>
      </c>
      <c r="F52" s="122">
        <v>5000</v>
      </c>
      <c r="G52" s="122">
        <v>54112</v>
      </c>
      <c r="H52" s="124" t="s">
        <v>256</v>
      </c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6">
        <f t="shared" si="1"/>
        <v>0</v>
      </c>
      <c r="W52" s="121"/>
      <c r="X52" s="117" t="s">
        <v>401</v>
      </c>
    </row>
    <row r="53" spans="1:24" s="118" customFormat="1" ht="15" hidden="1" x14ac:dyDescent="0.25">
      <c r="A53" s="122" t="str">
        <f>'[4] 21111 EJEMPLO'!$A$12</f>
        <v>07</v>
      </c>
      <c r="B53" s="122">
        <f>'[4] 21111 EJEMPLO'!$F$2</f>
        <v>102</v>
      </c>
      <c r="C53" s="123" t="str">
        <f>'[4] 21111 EJEMPLO'!$F$3</f>
        <v>SINDICATURAS</v>
      </c>
      <c r="D53" s="122">
        <f>'[4] 21111 EJEMPLO'!$F$4</f>
        <v>10202</v>
      </c>
      <c r="E53" s="123" t="str">
        <f>'[4] 21111 EJEMPLO'!$F$5</f>
        <v>SINDICATURA SEGUNDA</v>
      </c>
      <c r="F53" s="122">
        <v>5000</v>
      </c>
      <c r="G53" s="122">
        <v>54211</v>
      </c>
      <c r="H53" s="124" t="s">
        <v>257</v>
      </c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6">
        <f t="shared" si="1"/>
        <v>0</v>
      </c>
      <c r="W53" s="121"/>
      <c r="X53" s="117" t="s">
        <v>401</v>
      </c>
    </row>
    <row r="54" spans="1:24" s="118" customFormat="1" ht="15" hidden="1" x14ac:dyDescent="0.25">
      <c r="A54" s="122" t="str">
        <f>'[4] 21111 EJEMPLO'!$A$12</f>
        <v>07</v>
      </c>
      <c r="B54" s="122">
        <f>'[4] 21111 EJEMPLO'!$F$2</f>
        <v>102</v>
      </c>
      <c r="C54" s="123" t="str">
        <f>'[4] 21111 EJEMPLO'!$F$3</f>
        <v>SINDICATURAS</v>
      </c>
      <c r="D54" s="122">
        <f>'[4] 21111 EJEMPLO'!$F$4</f>
        <v>10202</v>
      </c>
      <c r="E54" s="123" t="str">
        <f>'[4] 21111 EJEMPLO'!$F$5</f>
        <v>SINDICATURA SEGUNDA</v>
      </c>
      <c r="F54" s="122">
        <v>5000</v>
      </c>
      <c r="G54" s="122">
        <v>54912</v>
      </c>
      <c r="H54" s="124" t="s">
        <v>258</v>
      </c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6">
        <f t="shared" si="1"/>
        <v>0</v>
      </c>
      <c r="W54" s="121"/>
      <c r="X54" s="117" t="s">
        <v>401</v>
      </c>
    </row>
    <row r="55" spans="1:24" s="118" customFormat="1" ht="15" hidden="1" x14ac:dyDescent="0.25">
      <c r="A55" s="122" t="str">
        <f>'[4] 21111 EJEMPLO'!$A$12</f>
        <v>07</v>
      </c>
      <c r="B55" s="122">
        <f>'[4] 21111 EJEMPLO'!$F$2</f>
        <v>102</v>
      </c>
      <c r="C55" s="123" t="str">
        <f>'[4] 21111 EJEMPLO'!$F$3</f>
        <v>SINDICATURAS</v>
      </c>
      <c r="D55" s="122">
        <f>'[4] 21111 EJEMPLO'!$F$4</f>
        <v>10202</v>
      </c>
      <c r="E55" s="123" t="str">
        <f>'[4] 21111 EJEMPLO'!$F$5</f>
        <v>SINDICATURA SEGUNDA</v>
      </c>
      <c r="F55" s="122">
        <v>5000</v>
      </c>
      <c r="G55" s="122">
        <v>55112</v>
      </c>
      <c r="H55" s="124" t="s">
        <v>259</v>
      </c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6">
        <f t="shared" si="1"/>
        <v>0</v>
      </c>
      <c r="W55" s="121"/>
      <c r="X55" s="117" t="s">
        <v>401</v>
      </c>
    </row>
    <row r="56" spans="1:24" s="118" customFormat="1" ht="15" hidden="1" x14ac:dyDescent="0.25">
      <c r="A56" s="122" t="str">
        <f>'[4] 21111 EJEMPLO'!$A$12</f>
        <v>07</v>
      </c>
      <c r="B56" s="122">
        <f>'[4] 21111 EJEMPLO'!$F$2</f>
        <v>102</v>
      </c>
      <c r="C56" s="123" t="str">
        <f>'[4] 21111 EJEMPLO'!$F$3</f>
        <v>SINDICATURAS</v>
      </c>
      <c r="D56" s="122">
        <f>'[4] 21111 EJEMPLO'!$F$4</f>
        <v>10202</v>
      </c>
      <c r="E56" s="123" t="str">
        <f>'[4] 21111 EJEMPLO'!$F$5</f>
        <v>SINDICATURA SEGUNDA</v>
      </c>
      <c r="F56" s="122">
        <v>5000</v>
      </c>
      <c r="G56" s="122">
        <v>56312</v>
      </c>
      <c r="H56" s="124" t="s">
        <v>260</v>
      </c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6">
        <f t="shared" si="1"/>
        <v>0</v>
      </c>
      <c r="W56" s="121"/>
      <c r="X56" s="117" t="s">
        <v>401</v>
      </c>
    </row>
    <row r="57" spans="1:24" s="118" customFormat="1" ht="28.5" hidden="1" x14ac:dyDescent="0.25">
      <c r="A57" s="122" t="str">
        <f>'[4] 21111 EJEMPLO'!$A$12</f>
        <v>07</v>
      </c>
      <c r="B57" s="122">
        <f>'[4] 21111 EJEMPLO'!$F$2</f>
        <v>102</v>
      </c>
      <c r="C57" s="123" t="str">
        <f>'[4] 21111 EJEMPLO'!$F$3</f>
        <v>SINDICATURAS</v>
      </c>
      <c r="D57" s="122">
        <f>'[4] 21111 EJEMPLO'!$F$4</f>
        <v>10202</v>
      </c>
      <c r="E57" s="123" t="str">
        <f>'[4] 21111 EJEMPLO'!$F$5</f>
        <v>SINDICATURA SEGUNDA</v>
      </c>
      <c r="F57" s="122">
        <v>5000</v>
      </c>
      <c r="G57" s="122">
        <v>56412</v>
      </c>
      <c r="H57" s="124" t="s">
        <v>261</v>
      </c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6">
        <f t="shared" si="1"/>
        <v>0</v>
      </c>
      <c r="W57" s="121"/>
      <c r="X57" s="117" t="s">
        <v>401</v>
      </c>
    </row>
    <row r="58" spans="1:24" s="118" customFormat="1" ht="15" hidden="1" x14ac:dyDescent="0.25">
      <c r="A58" s="122" t="str">
        <f>'[4] 21111 EJEMPLO'!$A$12</f>
        <v>07</v>
      </c>
      <c r="B58" s="122">
        <f>'[4] 21111 EJEMPLO'!$F$2</f>
        <v>102</v>
      </c>
      <c r="C58" s="123" t="str">
        <f>'[4] 21111 EJEMPLO'!$F$3</f>
        <v>SINDICATURAS</v>
      </c>
      <c r="D58" s="122">
        <f>'[4] 21111 EJEMPLO'!$F$4</f>
        <v>10202</v>
      </c>
      <c r="E58" s="123" t="str">
        <f>'[4] 21111 EJEMPLO'!$F$5</f>
        <v>SINDICATURA SEGUNDA</v>
      </c>
      <c r="F58" s="122">
        <v>5000</v>
      </c>
      <c r="G58" s="122">
        <v>56512</v>
      </c>
      <c r="H58" s="124" t="s">
        <v>262</v>
      </c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6">
        <f t="shared" si="1"/>
        <v>0</v>
      </c>
      <c r="W58" s="121"/>
      <c r="X58" s="117" t="s">
        <v>401</v>
      </c>
    </row>
    <row r="59" spans="1:24" s="118" customFormat="1" ht="28.5" hidden="1" x14ac:dyDescent="0.25">
      <c r="A59" s="122" t="str">
        <f>'[4] 21111 EJEMPLO'!$A$12</f>
        <v>07</v>
      </c>
      <c r="B59" s="122">
        <f>'[4] 21111 EJEMPLO'!$F$2</f>
        <v>102</v>
      </c>
      <c r="C59" s="123" t="str">
        <f>'[4] 21111 EJEMPLO'!$F$3</f>
        <v>SINDICATURAS</v>
      </c>
      <c r="D59" s="122">
        <f>'[4] 21111 EJEMPLO'!$F$4</f>
        <v>10202</v>
      </c>
      <c r="E59" s="123" t="str">
        <f>'[4] 21111 EJEMPLO'!$F$5</f>
        <v>SINDICATURA SEGUNDA</v>
      </c>
      <c r="F59" s="122">
        <v>5000</v>
      </c>
      <c r="G59" s="122">
        <v>56612</v>
      </c>
      <c r="H59" s="124" t="s">
        <v>263</v>
      </c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6">
        <f t="shared" si="1"/>
        <v>0</v>
      </c>
      <c r="W59" s="121"/>
      <c r="X59" s="117" t="s">
        <v>401</v>
      </c>
    </row>
    <row r="60" spans="1:24" s="118" customFormat="1" ht="15" hidden="1" x14ac:dyDescent="0.25">
      <c r="A60" s="122" t="str">
        <f>'[4] 21111 EJEMPLO'!$A$12</f>
        <v>07</v>
      </c>
      <c r="B60" s="122">
        <f>'[4] 21111 EJEMPLO'!$F$2</f>
        <v>102</v>
      </c>
      <c r="C60" s="123" t="str">
        <f>'[4] 21111 EJEMPLO'!$F$3</f>
        <v>SINDICATURAS</v>
      </c>
      <c r="D60" s="122">
        <f>'[4] 21111 EJEMPLO'!$F$4</f>
        <v>10202</v>
      </c>
      <c r="E60" s="123" t="str">
        <f>'[4] 21111 EJEMPLO'!$F$5</f>
        <v>SINDICATURA SEGUNDA</v>
      </c>
      <c r="F60" s="122">
        <v>5000</v>
      </c>
      <c r="G60" s="122">
        <v>56712</v>
      </c>
      <c r="H60" s="124" t="s">
        <v>264</v>
      </c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6">
        <f t="shared" si="1"/>
        <v>0</v>
      </c>
      <c r="W60" s="121"/>
      <c r="X60" s="117" t="s">
        <v>401</v>
      </c>
    </row>
    <row r="61" spans="1:24" s="118" customFormat="1" ht="15" hidden="1" x14ac:dyDescent="0.25">
      <c r="A61" s="122" t="str">
        <f>'[4] 21111 EJEMPLO'!$A$12</f>
        <v>07</v>
      </c>
      <c r="B61" s="122">
        <f>'[4] 21111 EJEMPLO'!$F$2</f>
        <v>102</v>
      </c>
      <c r="C61" s="123" t="str">
        <f>'[4] 21111 EJEMPLO'!$F$3</f>
        <v>SINDICATURAS</v>
      </c>
      <c r="D61" s="122">
        <f>'[4] 21111 EJEMPLO'!$F$4</f>
        <v>10202</v>
      </c>
      <c r="E61" s="123" t="str">
        <f>'[4] 21111 EJEMPLO'!$F$5</f>
        <v>SINDICATURA SEGUNDA</v>
      </c>
      <c r="F61" s="122">
        <v>5000</v>
      </c>
      <c r="G61" s="122">
        <v>56912</v>
      </c>
      <c r="H61" s="124" t="s">
        <v>265</v>
      </c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6">
        <f t="shared" si="1"/>
        <v>0</v>
      </c>
      <c r="W61" s="121"/>
      <c r="X61" s="117" t="s">
        <v>401</v>
      </c>
    </row>
    <row r="62" spans="1:24" s="118" customFormat="1" ht="15" hidden="1" x14ac:dyDescent="0.25">
      <c r="A62" s="122" t="str">
        <f>'[4] 21111 EJEMPLO'!$A$12</f>
        <v>07</v>
      </c>
      <c r="B62" s="122">
        <f>'[4] 21111 EJEMPLO'!$F$2</f>
        <v>102</v>
      </c>
      <c r="C62" s="123" t="str">
        <f>'[4] 21111 EJEMPLO'!$F$3</f>
        <v>SINDICATURAS</v>
      </c>
      <c r="D62" s="122">
        <f>'[4] 21111 EJEMPLO'!$F$4</f>
        <v>10202</v>
      </c>
      <c r="E62" s="123" t="str">
        <f>'[4] 21111 EJEMPLO'!$F$5</f>
        <v>SINDICATURA SEGUNDA</v>
      </c>
      <c r="F62" s="122">
        <v>5000</v>
      </c>
      <c r="G62" s="122">
        <v>57712</v>
      </c>
      <c r="H62" s="124" t="s">
        <v>266</v>
      </c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6">
        <f t="shared" si="1"/>
        <v>0</v>
      </c>
      <c r="W62" s="121"/>
      <c r="X62" s="117" t="s">
        <v>401</v>
      </c>
    </row>
    <row r="63" spans="1:24" s="118" customFormat="1" ht="15" hidden="1" x14ac:dyDescent="0.25">
      <c r="A63" s="122" t="str">
        <f>'[4] 21111 EJEMPLO'!$A$12</f>
        <v>07</v>
      </c>
      <c r="B63" s="122">
        <f>'[4] 21111 EJEMPLO'!$F$2</f>
        <v>102</v>
      </c>
      <c r="C63" s="123" t="str">
        <f>'[4] 21111 EJEMPLO'!$F$3</f>
        <v>SINDICATURAS</v>
      </c>
      <c r="D63" s="122">
        <f>'[4] 21111 EJEMPLO'!$F$4</f>
        <v>10202</v>
      </c>
      <c r="E63" s="123" t="str">
        <f>'[4] 21111 EJEMPLO'!$F$5</f>
        <v>SINDICATURA SEGUNDA</v>
      </c>
      <c r="F63" s="122">
        <v>5000</v>
      </c>
      <c r="G63" s="122">
        <v>57812</v>
      </c>
      <c r="H63" s="124" t="s">
        <v>267</v>
      </c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6">
        <f t="shared" si="1"/>
        <v>0</v>
      </c>
      <c r="W63" s="121"/>
      <c r="X63" s="117" t="s">
        <v>401</v>
      </c>
    </row>
    <row r="64" spans="1:24" s="118" customFormat="1" ht="15" hidden="1" x14ac:dyDescent="0.25">
      <c r="A64" s="122" t="str">
        <f>'[4] 21111 EJEMPLO'!$A$12</f>
        <v>07</v>
      </c>
      <c r="B64" s="122">
        <f>'[4] 21111 EJEMPLO'!$F$2</f>
        <v>102</v>
      </c>
      <c r="C64" s="123" t="str">
        <f>'[4] 21111 EJEMPLO'!$F$3</f>
        <v>SINDICATURAS</v>
      </c>
      <c r="D64" s="122">
        <f>'[4] 21111 EJEMPLO'!$F$4</f>
        <v>10202</v>
      </c>
      <c r="E64" s="123" t="str">
        <f>'[4] 21111 EJEMPLO'!$F$5</f>
        <v>SINDICATURA SEGUNDA</v>
      </c>
      <c r="F64" s="122">
        <v>5000</v>
      </c>
      <c r="G64" s="122">
        <v>58112</v>
      </c>
      <c r="H64" s="124" t="s">
        <v>268</v>
      </c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6">
        <f t="shared" si="1"/>
        <v>0</v>
      </c>
      <c r="W64" s="121"/>
      <c r="X64" s="117" t="s">
        <v>401</v>
      </c>
    </row>
    <row r="65" spans="1:24" s="118" customFormat="1" ht="15" hidden="1" x14ac:dyDescent="0.25">
      <c r="A65" s="122" t="str">
        <f>'[4] 21111 EJEMPLO'!$A$12</f>
        <v>07</v>
      </c>
      <c r="B65" s="122">
        <f>'[4] 21111 EJEMPLO'!$F$2</f>
        <v>102</v>
      </c>
      <c r="C65" s="123" t="str">
        <f>'[4] 21111 EJEMPLO'!$F$3</f>
        <v>SINDICATURAS</v>
      </c>
      <c r="D65" s="122">
        <f>'[4] 21111 EJEMPLO'!$F$4</f>
        <v>10202</v>
      </c>
      <c r="E65" s="123" t="str">
        <f>'[4] 21111 EJEMPLO'!$F$5</f>
        <v>SINDICATURA SEGUNDA</v>
      </c>
      <c r="F65" s="122">
        <v>5000</v>
      </c>
      <c r="G65" s="122">
        <v>58212</v>
      </c>
      <c r="H65" s="124" t="s">
        <v>269</v>
      </c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6">
        <f t="shared" si="1"/>
        <v>0</v>
      </c>
      <c r="W65" s="121"/>
      <c r="X65" s="117" t="s">
        <v>401</v>
      </c>
    </row>
    <row r="66" spans="1:24" s="118" customFormat="1" ht="15" hidden="1" x14ac:dyDescent="0.25">
      <c r="A66" s="122" t="str">
        <f>'[4] 21111 EJEMPLO'!$A$12</f>
        <v>07</v>
      </c>
      <c r="B66" s="122">
        <f>'[4] 21111 EJEMPLO'!$F$2</f>
        <v>102</v>
      </c>
      <c r="C66" s="123" t="str">
        <f>'[4] 21111 EJEMPLO'!$F$3</f>
        <v>SINDICATURAS</v>
      </c>
      <c r="D66" s="122">
        <f>'[4] 21111 EJEMPLO'!$F$4</f>
        <v>10202</v>
      </c>
      <c r="E66" s="123" t="str">
        <f>'[4] 21111 EJEMPLO'!$F$5</f>
        <v>SINDICATURA SEGUNDA</v>
      </c>
      <c r="F66" s="122">
        <v>5000</v>
      </c>
      <c r="G66" s="122">
        <v>58312</v>
      </c>
      <c r="H66" s="124" t="s">
        <v>270</v>
      </c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6">
        <f t="shared" si="1"/>
        <v>0</v>
      </c>
      <c r="W66" s="121"/>
      <c r="X66" s="117" t="s">
        <v>401</v>
      </c>
    </row>
    <row r="67" spans="1:24" s="118" customFormat="1" ht="15" hidden="1" x14ac:dyDescent="0.25">
      <c r="A67" s="122" t="str">
        <f>'[4] 21111 EJEMPLO'!$A$12</f>
        <v>07</v>
      </c>
      <c r="B67" s="122">
        <f>'[4] 21111 EJEMPLO'!$F$2</f>
        <v>102</v>
      </c>
      <c r="C67" s="123" t="str">
        <f>'[4] 21111 EJEMPLO'!$F$3</f>
        <v>SINDICATURAS</v>
      </c>
      <c r="D67" s="122">
        <f>'[4] 21111 EJEMPLO'!$F$4</f>
        <v>10202</v>
      </c>
      <c r="E67" s="123" t="str">
        <f>'[4] 21111 EJEMPLO'!$F$5</f>
        <v>SINDICATURA SEGUNDA</v>
      </c>
      <c r="F67" s="122">
        <v>5000</v>
      </c>
      <c r="G67" s="122">
        <v>58912</v>
      </c>
      <c r="H67" s="124" t="s">
        <v>298</v>
      </c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6">
        <f t="shared" si="1"/>
        <v>0</v>
      </c>
      <c r="W67" s="121"/>
      <c r="X67" s="117" t="s">
        <v>401</v>
      </c>
    </row>
    <row r="68" spans="1:24" s="118" customFormat="1" ht="15" hidden="1" x14ac:dyDescent="0.25">
      <c r="A68" s="122" t="str">
        <f>'[4] 21111 EJEMPLO'!$A$12</f>
        <v>07</v>
      </c>
      <c r="B68" s="122">
        <f>'[4] 21111 EJEMPLO'!$F$2</f>
        <v>102</v>
      </c>
      <c r="C68" s="123" t="str">
        <f>'[4] 21111 EJEMPLO'!$F$3</f>
        <v>SINDICATURAS</v>
      </c>
      <c r="D68" s="122">
        <f>'[4] 21111 EJEMPLO'!$F$4</f>
        <v>10202</v>
      </c>
      <c r="E68" s="123" t="str">
        <f>'[4] 21111 EJEMPLO'!$F$5</f>
        <v>SINDICATURA SEGUNDA</v>
      </c>
      <c r="F68" s="122">
        <v>5000</v>
      </c>
      <c r="G68" s="122">
        <v>59112</v>
      </c>
      <c r="H68" s="124" t="s">
        <v>271</v>
      </c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6">
        <f t="shared" si="1"/>
        <v>0</v>
      </c>
      <c r="W68" s="121"/>
      <c r="X68" s="117" t="s">
        <v>401</v>
      </c>
    </row>
    <row r="69" spans="1:24" s="118" customFormat="1" ht="15" hidden="1" x14ac:dyDescent="0.25">
      <c r="A69" s="122" t="str">
        <f>'[4] 21111 EJEMPLO'!$A$12</f>
        <v>07</v>
      </c>
      <c r="B69" s="122">
        <f>'[4] 21111 EJEMPLO'!$F$2</f>
        <v>102</v>
      </c>
      <c r="C69" s="123" t="str">
        <f>'[4] 21111 EJEMPLO'!$F$3</f>
        <v>SINDICATURAS</v>
      </c>
      <c r="D69" s="122">
        <f>'[4] 21111 EJEMPLO'!$F$4</f>
        <v>10202</v>
      </c>
      <c r="E69" s="123" t="str">
        <f>'[4] 21111 EJEMPLO'!$F$5</f>
        <v>SINDICATURA SEGUNDA</v>
      </c>
      <c r="F69" s="122">
        <v>5000</v>
      </c>
      <c r="G69" s="122">
        <v>59712</v>
      </c>
      <c r="H69" s="124" t="s">
        <v>272</v>
      </c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6">
        <f t="shared" si="1"/>
        <v>0</v>
      </c>
      <c r="W69" s="121"/>
      <c r="X69" s="117" t="s">
        <v>401</v>
      </c>
    </row>
    <row r="70" spans="1:24" s="118" customFormat="1" x14ac:dyDescent="0.25">
      <c r="A70" s="127"/>
      <c r="B70" s="127"/>
      <c r="D70" s="127"/>
      <c r="F70" s="127"/>
      <c r="G70" s="127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</row>
    <row r="71" spans="1:24" s="3" customFormat="1" ht="12.75" x14ac:dyDescent="0.2">
      <c r="A71" s="19"/>
      <c r="I71" s="19"/>
      <c r="J71" s="22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1:24" s="3" customFormat="1" ht="12.75" x14ac:dyDescent="0.2">
      <c r="A72" s="19"/>
      <c r="D72" s="85" t="s">
        <v>384</v>
      </c>
      <c r="I72" s="19"/>
      <c r="J72" s="22"/>
      <c r="L72" s="17"/>
      <c r="M72" s="17"/>
      <c r="N72" s="414" t="s">
        <v>385</v>
      </c>
      <c r="O72" s="17"/>
      <c r="P72" s="17"/>
      <c r="Q72" s="17"/>
      <c r="R72" s="17"/>
      <c r="S72" s="17"/>
      <c r="T72" s="17"/>
      <c r="U72" s="17"/>
      <c r="V72" s="414" t="s">
        <v>386</v>
      </c>
      <c r="W72" s="17"/>
      <c r="X72" s="17"/>
    </row>
    <row r="73" spans="1:24" s="74" customFormat="1" ht="12.75" x14ac:dyDescent="0.25">
      <c r="B73" s="646" t="s">
        <v>38</v>
      </c>
      <c r="C73" s="646"/>
      <c r="D73" s="646"/>
      <c r="E73" s="49"/>
      <c r="F73" s="20"/>
      <c r="G73" s="20"/>
      <c r="I73" s="646" t="s">
        <v>35</v>
      </c>
      <c r="J73" s="646"/>
      <c r="K73" s="646"/>
      <c r="L73" s="646"/>
      <c r="M73" s="646"/>
      <c r="N73" s="646"/>
      <c r="O73" s="646"/>
      <c r="P73" s="646"/>
      <c r="Q73" s="222"/>
      <c r="R73" s="222"/>
      <c r="S73" s="222"/>
      <c r="T73" s="49"/>
      <c r="U73" s="646" t="s">
        <v>39</v>
      </c>
      <c r="V73" s="646"/>
      <c r="W73" s="646"/>
      <c r="X73" s="646"/>
    </row>
    <row r="74" spans="1:24" s="74" customFormat="1" ht="12.75" x14ac:dyDescent="0.25">
      <c r="A74" s="20"/>
      <c r="B74" s="223"/>
      <c r="C74" s="224"/>
      <c r="D74" s="223"/>
      <c r="F74" s="20"/>
      <c r="G74" s="20"/>
      <c r="I74" s="224"/>
      <c r="J74" s="225"/>
      <c r="K74" s="225"/>
      <c r="L74" s="225"/>
      <c r="N74" s="410"/>
      <c r="O74" s="410"/>
      <c r="P74" s="410"/>
      <c r="Q74" s="222"/>
      <c r="R74" s="222"/>
      <c r="S74" s="222"/>
      <c r="T74" s="20"/>
      <c r="U74" s="224"/>
      <c r="V74" s="225"/>
      <c r="W74" s="225"/>
      <c r="X74" s="225"/>
    </row>
    <row r="75" spans="1:24" s="74" customFormat="1" ht="29.25" customHeight="1" x14ac:dyDescent="0.25">
      <c r="A75" s="50"/>
      <c r="B75" s="226"/>
      <c r="C75" s="226"/>
      <c r="D75" s="226"/>
      <c r="E75" s="50"/>
      <c r="F75" s="227"/>
      <c r="G75" s="20"/>
      <c r="I75" s="228"/>
      <c r="J75" s="225"/>
      <c r="K75" s="225"/>
      <c r="L75" s="225"/>
      <c r="M75" s="52"/>
      <c r="N75" s="410"/>
      <c r="O75" s="410"/>
      <c r="P75" s="410"/>
      <c r="Q75" s="222"/>
      <c r="R75" s="222"/>
      <c r="S75" s="222"/>
      <c r="T75" s="51"/>
      <c r="U75" s="228"/>
      <c r="V75" s="225"/>
      <c r="W75" s="225"/>
      <c r="X75" s="225"/>
    </row>
    <row r="76" spans="1:24" s="74" customFormat="1" ht="39" customHeight="1" x14ac:dyDescent="0.25">
      <c r="A76" s="50"/>
      <c r="B76" s="415"/>
      <c r="C76" s="415"/>
      <c r="D76" s="415"/>
      <c r="E76" s="50"/>
      <c r="F76" s="227"/>
      <c r="G76" s="20"/>
      <c r="I76" s="812"/>
      <c r="J76" s="812"/>
      <c r="K76" s="812"/>
      <c r="L76" s="812"/>
      <c r="M76" s="819"/>
      <c r="N76" s="819"/>
      <c r="O76" s="819"/>
      <c r="P76" s="819"/>
      <c r="Q76" s="222"/>
      <c r="R76" s="222"/>
      <c r="S76" s="222"/>
      <c r="T76" s="51"/>
      <c r="U76" s="812"/>
      <c r="V76" s="812"/>
      <c r="W76" s="812"/>
      <c r="X76" s="812"/>
    </row>
    <row r="77" spans="1:24" s="74" customFormat="1" ht="57" customHeight="1" x14ac:dyDescent="0.25">
      <c r="B77" s="817" t="s">
        <v>402</v>
      </c>
      <c r="C77" s="817"/>
      <c r="D77" s="817"/>
      <c r="E77" s="416"/>
      <c r="F77" s="227"/>
      <c r="G77" s="20"/>
      <c r="I77" s="817" t="s">
        <v>403</v>
      </c>
      <c r="J77" s="817"/>
      <c r="K77" s="817"/>
      <c r="L77" s="817"/>
      <c r="M77" s="818"/>
      <c r="N77" s="818"/>
      <c r="O77" s="818"/>
      <c r="P77" s="818"/>
      <c r="Q77" s="222"/>
      <c r="R77" s="222"/>
      <c r="S77" s="222"/>
      <c r="T77" s="51"/>
      <c r="U77" s="817" t="s">
        <v>403</v>
      </c>
      <c r="V77" s="817"/>
      <c r="W77" s="817"/>
      <c r="X77" s="817"/>
    </row>
    <row r="78" spans="1:24" s="3" customFormat="1" ht="12.75" customHeight="1" x14ac:dyDescent="0.2">
      <c r="A78" s="19"/>
      <c r="I78" s="19"/>
      <c r="J78" s="22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 s="3" customFormat="1" ht="12.75" x14ac:dyDescent="0.2">
      <c r="A79" s="19"/>
      <c r="I79" s="19"/>
      <c r="J79" s="22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1:24" ht="15" x14ac:dyDescent="0.25">
      <c r="A80" s="141"/>
      <c r="B80" s="88"/>
      <c r="D80" s="88"/>
    </row>
  </sheetData>
  <mergeCells count="31">
    <mergeCell ref="B77:D77"/>
    <mergeCell ref="I77:L77"/>
    <mergeCell ref="M77:P77"/>
    <mergeCell ref="U77:X77"/>
    <mergeCell ref="B73:D73"/>
    <mergeCell ref="I73:L73"/>
    <mergeCell ref="M73:P73"/>
    <mergeCell ref="U73:X73"/>
    <mergeCell ref="I76:L76"/>
    <mergeCell ref="M76:P76"/>
    <mergeCell ref="U76:X76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62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12.140625" style="87" customWidth="1"/>
    <col min="2" max="2" width="6.8554687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0.85546875" style="87" customWidth="1"/>
    <col min="7" max="7" width="7.42578125" style="87" customWidth="1"/>
    <col min="8" max="8" width="50.140625" style="88" customWidth="1"/>
    <col min="9" max="9" width="35" style="91" bestFit="1" customWidth="1"/>
    <col min="10" max="10" width="19.7109375" style="91" bestFit="1" customWidth="1"/>
    <col min="11" max="11" width="20.85546875" style="91" bestFit="1" customWidth="1"/>
    <col min="12" max="12" width="19.7109375" style="91" bestFit="1" customWidth="1"/>
    <col min="13" max="13" width="20.85546875" style="91" bestFit="1" customWidth="1"/>
    <col min="14" max="15" width="19.7109375" style="91" bestFit="1" customWidth="1"/>
    <col min="16" max="16" width="20.85546875" style="91" bestFit="1" customWidth="1"/>
    <col min="17" max="17" width="19.7109375" style="91" bestFit="1" customWidth="1"/>
    <col min="18" max="18" width="20.85546875" style="91" bestFit="1" customWidth="1"/>
    <col min="19" max="19" width="17.85546875" style="91" bestFit="1" customWidth="1"/>
    <col min="20" max="20" width="19" style="91" bestFit="1" customWidth="1"/>
    <col min="21" max="21" width="18.5703125" style="91" bestFit="1" customWidth="1"/>
    <col min="22" max="22" width="23.5703125" style="91" customWidth="1"/>
    <col min="23" max="23" width="9" style="88" customWidth="1"/>
    <col min="24" max="24" width="10.7109375" style="88" customWidth="1"/>
    <col min="25" max="25" width="11.42578125" style="88"/>
    <col min="26" max="26" width="13.7109375" style="88" bestFit="1" customWidth="1"/>
    <col min="27" max="16384" width="11.42578125" style="88"/>
  </cols>
  <sheetData>
    <row r="1" spans="1:26" x14ac:dyDescent="0.2">
      <c r="D1" s="19"/>
      <c r="E1" s="23" t="s">
        <v>4</v>
      </c>
      <c r="F1" s="85"/>
      <c r="G1" s="19"/>
      <c r="H1" s="3"/>
    </row>
    <row r="2" spans="1:26" x14ac:dyDescent="0.2">
      <c r="D2" s="19"/>
      <c r="E2" s="706" t="str">
        <f>'[17]21111'!C2</f>
        <v>CLAVE DE LA UNIDAD RESPONSABLE (UR)</v>
      </c>
      <c r="F2" s="706"/>
      <c r="G2" s="706"/>
      <c r="H2" s="411">
        <v>309</v>
      </c>
      <c r="Q2" s="93"/>
      <c r="R2" s="93"/>
      <c r="T2" s="93"/>
      <c r="U2" s="93"/>
      <c r="V2" s="93"/>
    </row>
    <row r="3" spans="1:26" x14ac:dyDescent="0.2">
      <c r="D3" s="19"/>
      <c r="E3" s="707" t="str">
        <f>'[17]21111'!C3</f>
        <v>NOMBRE DE LA UNIDAD RESPONSABLE</v>
      </c>
      <c r="F3" s="707"/>
      <c r="G3" s="707"/>
      <c r="H3" s="146" t="s">
        <v>396</v>
      </c>
    </row>
    <row r="4" spans="1:26" ht="15" x14ac:dyDescent="0.25">
      <c r="D4" s="19"/>
      <c r="E4" s="706" t="str">
        <f>'[17]21111'!C4</f>
        <v>CLAVE DE LA UNIDAD EJECUTORA (UE)</v>
      </c>
      <c r="F4" s="706"/>
      <c r="G4" s="706"/>
      <c r="H4" s="412">
        <f>'[17]21111'!F4</f>
        <v>30901</v>
      </c>
      <c r="S4" s="93"/>
      <c r="T4" s="93"/>
      <c r="U4" s="93"/>
      <c r="W4" s="96" t="s">
        <v>349</v>
      </c>
    </row>
    <row r="5" spans="1:26" ht="15" x14ac:dyDescent="0.25">
      <c r="C5" s="97"/>
      <c r="D5" s="19"/>
      <c r="E5" s="707" t="str">
        <f>'[17]21111'!C5</f>
        <v>NOMBRE DE LA UNIDAD EJECUTORA</v>
      </c>
      <c r="F5" s="707"/>
      <c r="G5" s="707"/>
      <c r="H5" s="146" t="str">
        <f>'[17]21111'!F5</f>
        <v>SECRETARÍA DE DESARROLLO ECONÓMICO</v>
      </c>
      <c r="Q5" s="98"/>
      <c r="R5" s="98"/>
      <c r="T5" s="98"/>
      <c r="U5" s="690" t="s">
        <v>303</v>
      </c>
      <c r="V5" s="691"/>
      <c r="W5" s="820">
        <v>44942</v>
      </c>
      <c r="X5" s="821"/>
    </row>
    <row r="6" spans="1:26" ht="14.25" customHeight="1" x14ac:dyDescent="0.25">
      <c r="A6" s="99"/>
      <c r="B6" s="90"/>
      <c r="C6" s="99"/>
      <c r="D6" s="85"/>
      <c r="E6" s="18"/>
      <c r="F6" s="18"/>
      <c r="G6" s="85"/>
      <c r="H6" s="18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21" customHeight="1" x14ac:dyDescent="0.25">
      <c r="A7" s="99"/>
      <c r="B7" s="90"/>
      <c r="C7" s="99"/>
      <c r="D7" s="85"/>
      <c r="E7" s="153"/>
      <c r="F7" s="18"/>
      <c r="G7" s="85"/>
      <c r="H7" s="18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6" s="103" customFormat="1" ht="21.75" customHeight="1" x14ac:dyDescent="0.25">
      <c r="A8" s="710" t="str">
        <f>'[17]21111'!A9</f>
        <v>CLAVE DEL PROGRAMA PRESUPUESTARIO</v>
      </c>
      <c r="B8" s="710" t="s">
        <v>0</v>
      </c>
      <c r="C8" s="710"/>
      <c r="D8" s="651" t="s">
        <v>1</v>
      </c>
      <c r="E8" s="651"/>
      <c r="F8" s="47" t="s">
        <v>20</v>
      </c>
      <c r="G8" s="711" t="s">
        <v>2</v>
      </c>
      <c r="H8" s="712"/>
      <c r="I8" s="652" t="s">
        <v>274</v>
      </c>
      <c r="J8" s="824" t="s">
        <v>25</v>
      </c>
      <c r="K8" s="825"/>
      <c r="L8" s="825"/>
      <c r="M8" s="825"/>
      <c r="N8" s="825"/>
      <c r="O8" s="825"/>
      <c r="P8" s="825"/>
      <c r="Q8" s="825"/>
      <c r="R8" s="825"/>
      <c r="S8" s="825"/>
      <c r="T8" s="825"/>
      <c r="U8" s="826"/>
      <c r="V8" s="822" t="s">
        <v>34</v>
      </c>
      <c r="W8" s="716" t="s">
        <v>391</v>
      </c>
      <c r="X8" s="716" t="s">
        <v>392</v>
      </c>
    </row>
    <row r="9" spans="1:26" s="103" customFormat="1" ht="32.25" customHeight="1" x14ac:dyDescent="0.25">
      <c r="A9" s="710"/>
      <c r="B9" s="651" t="s">
        <v>3</v>
      </c>
      <c r="C9" s="651" t="s">
        <v>5</v>
      </c>
      <c r="D9" s="651" t="s">
        <v>3</v>
      </c>
      <c r="E9" s="651" t="s">
        <v>5</v>
      </c>
      <c r="F9" s="47" t="s">
        <v>3</v>
      </c>
      <c r="G9" s="47" t="s">
        <v>3</v>
      </c>
      <c r="H9" s="47" t="s">
        <v>5</v>
      </c>
      <c r="I9" s="652"/>
      <c r="J9" s="45" t="s">
        <v>6</v>
      </c>
      <c r="K9" s="45" t="s">
        <v>9</v>
      </c>
      <c r="L9" s="45" t="s">
        <v>10</v>
      </c>
      <c r="M9" s="45" t="s">
        <v>11</v>
      </c>
      <c r="N9" s="45" t="s">
        <v>12</v>
      </c>
      <c r="O9" s="45" t="s">
        <v>13</v>
      </c>
      <c r="P9" s="45" t="s">
        <v>14</v>
      </c>
      <c r="Q9" s="45" t="s">
        <v>15</v>
      </c>
      <c r="R9" s="45" t="s">
        <v>16</v>
      </c>
      <c r="S9" s="45" t="s">
        <v>17</v>
      </c>
      <c r="T9" s="45" t="s">
        <v>18</v>
      </c>
      <c r="U9" s="45" t="s">
        <v>19</v>
      </c>
      <c r="V9" s="823"/>
      <c r="W9" s="717"/>
      <c r="X9" s="717"/>
    </row>
    <row r="10" spans="1:26" s="103" customFormat="1" ht="24" customHeight="1" x14ac:dyDescent="0.25">
      <c r="A10" s="710"/>
      <c r="B10" s="651"/>
      <c r="C10" s="651"/>
      <c r="D10" s="651"/>
      <c r="E10" s="651"/>
      <c r="F10" s="719"/>
      <c r="G10" s="720"/>
      <c r="H10" s="721"/>
      <c r="I10" s="55">
        <f t="shared" ref="I10:U10" si="0">SUM(I15:I151)</f>
        <v>1065688.3500000001</v>
      </c>
      <c r="J10" s="55">
        <f t="shared" si="0"/>
        <v>310.5</v>
      </c>
      <c r="K10" s="55">
        <f t="shared" si="0"/>
        <v>203331.03200000001</v>
      </c>
      <c r="L10" s="55">
        <f t="shared" si="0"/>
        <v>34451.03</v>
      </c>
      <c r="M10" s="55">
        <f t="shared" si="0"/>
        <v>200262.53200000001</v>
      </c>
      <c r="N10" s="55">
        <f t="shared" si="0"/>
        <v>3379</v>
      </c>
      <c r="O10" s="55">
        <f t="shared" si="0"/>
        <v>310.5</v>
      </c>
      <c r="P10" s="55">
        <f t="shared" si="0"/>
        <v>189550.19200000001</v>
      </c>
      <c r="Q10" s="55">
        <f t="shared" si="0"/>
        <v>99879</v>
      </c>
      <c r="R10" s="55">
        <f t="shared" si="0"/>
        <v>125262.53200000001</v>
      </c>
      <c r="S10" s="55">
        <f t="shared" si="0"/>
        <v>310.5</v>
      </c>
      <c r="T10" s="55">
        <f t="shared" si="0"/>
        <v>124331.03200000001</v>
      </c>
      <c r="U10" s="55">
        <f t="shared" si="0"/>
        <v>84310.5</v>
      </c>
      <c r="V10" s="55">
        <f t="shared" ref="V10:V66" si="1">SUM(J10:U10)</f>
        <v>1065688.3500000001</v>
      </c>
      <c r="W10" s="717"/>
      <c r="X10" s="717"/>
    </row>
    <row r="11" spans="1:26" s="103" customFormat="1" ht="17.25" customHeight="1" x14ac:dyDescent="0.25">
      <c r="A11" s="710"/>
      <c r="B11" s="651"/>
      <c r="C11" s="651"/>
      <c r="D11" s="651"/>
      <c r="E11" s="651"/>
      <c r="F11" s="156">
        <v>2000</v>
      </c>
      <c r="G11" s="722"/>
      <c r="H11" s="722"/>
      <c r="I11" s="43">
        <f>SUM(I15:I58)</f>
        <v>450287.66000000003</v>
      </c>
      <c r="J11" s="43">
        <f t="shared" ref="J11:U11" si="2">SUM(J15:J58)</f>
        <v>310.5</v>
      </c>
      <c r="K11" s="43">
        <f t="shared" si="2"/>
        <v>90379</v>
      </c>
      <c r="L11" s="43">
        <f t="shared" si="2"/>
        <v>5310.5</v>
      </c>
      <c r="M11" s="43">
        <f t="shared" si="2"/>
        <v>87310.5</v>
      </c>
      <c r="N11" s="43">
        <f t="shared" si="2"/>
        <v>3379</v>
      </c>
      <c r="O11" s="43">
        <f t="shared" si="2"/>
        <v>310.5</v>
      </c>
      <c r="P11" s="43">
        <f t="shared" si="2"/>
        <v>76598.16</v>
      </c>
      <c r="Q11" s="43">
        <f t="shared" si="2"/>
        <v>78379</v>
      </c>
      <c r="R11" s="43">
        <f t="shared" si="2"/>
        <v>12310.5</v>
      </c>
      <c r="S11" s="43">
        <f t="shared" si="2"/>
        <v>310.5</v>
      </c>
      <c r="T11" s="43">
        <f t="shared" si="2"/>
        <v>11379</v>
      </c>
      <c r="U11" s="43">
        <f t="shared" si="2"/>
        <v>84310.5</v>
      </c>
      <c r="V11" s="44">
        <f>SUM(J11:U11)</f>
        <v>450287.66000000003</v>
      </c>
      <c r="W11" s="717"/>
      <c r="X11" s="717"/>
    </row>
    <row r="12" spans="1:26" s="103" customFormat="1" ht="17.25" customHeight="1" x14ac:dyDescent="0.25">
      <c r="A12" s="710"/>
      <c r="B12" s="651"/>
      <c r="C12" s="651"/>
      <c r="D12" s="651"/>
      <c r="E12" s="651"/>
      <c r="F12" s="156">
        <v>3000</v>
      </c>
      <c r="G12" s="722"/>
      <c r="H12" s="722"/>
      <c r="I12" s="43">
        <f t="shared" ref="I12:U12" si="3">SUM(I59:I111)</f>
        <v>484760.16000000003</v>
      </c>
      <c r="J12" s="43">
        <f t="shared" si="3"/>
        <v>0</v>
      </c>
      <c r="K12" s="43">
        <f t="shared" si="3"/>
        <v>96952.032000000007</v>
      </c>
      <c r="L12" s="43">
        <f t="shared" si="3"/>
        <v>0</v>
      </c>
      <c r="M12" s="43">
        <f t="shared" si="3"/>
        <v>96952.032000000007</v>
      </c>
      <c r="N12" s="43">
        <f t="shared" si="3"/>
        <v>0</v>
      </c>
      <c r="O12" s="43">
        <f t="shared" si="3"/>
        <v>0</v>
      </c>
      <c r="P12" s="43">
        <f t="shared" si="3"/>
        <v>96952.032000000007</v>
      </c>
      <c r="Q12" s="43">
        <f t="shared" si="3"/>
        <v>0</v>
      </c>
      <c r="R12" s="43">
        <f t="shared" si="3"/>
        <v>96952.032000000007</v>
      </c>
      <c r="S12" s="43">
        <f t="shared" si="3"/>
        <v>0</v>
      </c>
      <c r="T12" s="43">
        <f t="shared" si="3"/>
        <v>96952.032000000007</v>
      </c>
      <c r="U12" s="43">
        <f t="shared" si="3"/>
        <v>0</v>
      </c>
      <c r="V12" s="44">
        <f t="shared" si="1"/>
        <v>484760.16000000003</v>
      </c>
      <c r="W12" s="717"/>
      <c r="X12" s="717"/>
    </row>
    <row r="13" spans="1:26" s="103" customFormat="1" ht="17.25" customHeight="1" x14ac:dyDescent="0.25">
      <c r="A13" s="710"/>
      <c r="B13" s="651"/>
      <c r="C13" s="651"/>
      <c r="D13" s="651"/>
      <c r="E13" s="651"/>
      <c r="F13" s="156">
        <v>4000</v>
      </c>
      <c r="G13" s="722"/>
      <c r="H13" s="722"/>
      <c r="I13" s="43">
        <f>SUM(I112:I122)</f>
        <v>0</v>
      </c>
      <c r="J13" s="43">
        <f t="shared" ref="J13:U13" si="4">SUM(J112:J122)</f>
        <v>0</v>
      </c>
      <c r="K13" s="43">
        <f t="shared" si="4"/>
        <v>0</v>
      </c>
      <c r="L13" s="43">
        <f t="shared" si="4"/>
        <v>0</v>
      </c>
      <c r="M13" s="43">
        <f t="shared" si="4"/>
        <v>0</v>
      </c>
      <c r="N13" s="43">
        <f t="shared" si="4"/>
        <v>0</v>
      </c>
      <c r="O13" s="43">
        <f t="shared" si="4"/>
        <v>0</v>
      </c>
      <c r="P13" s="43">
        <f t="shared" si="4"/>
        <v>0</v>
      </c>
      <c r="Q13" s="43">
        <f t="shared" si="4"/>
        <v>0</v>
      </c>
      <c r="R13" s="43">
        <f t="shared" si="4"/>
        <v>0</v>
      </c>
      <c r="S13" s="43">
        <f t="shared" si="4"/>
        <v>0</v>
      </c>
      <c r="T13" s="43">
        <f t="shared" si="4"/>
        <v>0</v>
      </c>
      <c r="U13" s="43">
        <f t="shared" si="4"/>
        <v>0</v>
      </c>
      <c r="V13" s="44">
        <f t="shared" si="1"/>
        <v>0</v>
      </c>
      <c r="W13" s="717"/>
      <c r="X13" s="717"/>
    </row>
    <row r="14" spans="1:26" s="103" customFormat="1" ht="17.25" customHeight="1" x14ac:dyDescent="0.25">
      <c r="A14" s="710"/>
      <c r="B14" s="651"/>
      <c r="C14" s="651"/>
      <c r="D14" s="651"/>
      <c r="E14" s="651"/>
      <c r="F14" s="156">
        <v>5000</v>
      </c>
      <c r="G14" s="722"/>
      <c r="H14" s="722"/>
      <c r="I14" s="43">
        <f>SUM(I123:I151)</f>
        <v>130640.53</v>
      </c>
      <c r="J14" s="43">
        <f t="shared" ref="J14:U14" si="5">SUM(J123:J151)</f>
        <v>0</v>
      </c>
      <c r="K14" s="43">
        <f t="shared" si="5"/>
        <v>16000</v>
      </c>
      <c r="L14" s="43">
        <f t="shared" si="5"/>
        <v>29140.53</v>
      </c>
      <c r="M14" s="43">
        <f t="shared" si="5"/>
        <v>16000</v>
      </c>
      <c r="N14" s="43">
        <f t="shared" si="5"/>
        <v>0</v>
      </c>
      <c r="O14" s="43">
        <f>SUM(O123:O151)</f>
        <v>0</v>
      </c>
      <c r="P14" s="43">
        <f t="shared" si="5"/>
        <v>16000</v>
      </c>
      <c r="Q14" s="43">
        <f t="shared" si="5"/>
        <v>21500</v>
      </c>
      <c r="R14" s="43">
        <f t="shared" si="5"/>
        <v>16000</v>
      </c>
      <c r="S14" s="43">
        <f t="shared" si="5"/>
        <v>0</v>
      </c>
      <c r="T14" s="43">
        <f t="shared" si="5"/>
        <v>16000</v>
      </c>
      <c r="U14" s="43">
        <f t="shared" si="5"/>
        <v>0</v>
      </c>
      <c r="V14" s="44">
        <f t="shared" si="1"/>
        <v>130640.53</v>
      </c>
      <c r="W14" s="718"/>
      <c r="X14" s="718"/>
    </row>
    <row r="15" spans="1:26" s="118" customFormat="1" ht="25.5" x14ac:dyDescent="0.25">
      <c r="A15" s="80">
        <f>'[17]21111'!$A$12</f>
        <v>1</v>
      </c>
      <c r="B15" s="80">
        <f>'[17]21111'!$F$2</f>
        <v>309</v>
      </c>
      <c r="C15" s="79" t="str">
        <f>'[17]21111'!$F$3</f>
        <v>SECRETARÍA DE DESARROLLO ECONÓMICO</v>
      </c>
      <c r="D15" s="80">
        <f>'[17]21111'!$F$4</f>
        <v>30901</v>
      </c>
      <c r="E15" s="79" t="str">
        <f>'[17]21111'!$F$5</f>
        <v>SECRETARÍA DE DESARROLLO ECONÓMICO</v>
      </c>
      <c r="F15" s="80">
        <v>2000</v>
      </c>
      <c r="G15" s="80">
        <v>21111</v>
      </c>
      <c r="H15" s="159" t="s">
        <v>132</v>
      </c>
      <c r="I15" s="349">
        <f>'[17]21111'!F12</f>
        <v>300000</v>
      </c>
      <c r="J15" s="21">
        <f>'[17]21111'!L11</f>
        <v>0</v>
      </c>
      <c r="K15" s="21">
        <f>'[17]21111'!M11</f>
        <v>75000</v>
      </c>
      <c r="L15" s="21">
        <f>'[17]21111'!N11</f>
        <v>0</v>
      </c>
      <c r="M15" s="21">
        <f>'[17]21111'!O11</f>
        <v>75000</v>
      </c>
      <c r="N15" s="21">
        <f>'[17]21111'!P11</f>
        <v>0</v>
      </c>
      <c r="O15" s="21">
        <f>'[17]21111'!Q11</f>
        <v>0</v>
      </c>
      <c r="P15" s="21">
        <f>'[17]21111'!R11</f>
        <v>0</v>
      </c>
      <c r="Q15" s="21">
        <f>'[17]21111'!S11</f>
        <v>75000</v>
      </c>
      <c r="R15" s="21">
        <f>'[17]21111'!T11</f>
        <v>0</v>
      </c>
      <c r="S15" s="21">
        <f>'[17]21111'!U11</f>
        <v>0</v>
      </c>
      <c r="T15" s="21">
        <f>'[17]21111'!V11</f>
        <v>0</v>
      </c>
      <c r="U15" s="21">
        <f>'[17]21111'!W11</f>
        <v>75000</v>
      </c>
      <c r="V15" s="350">
        <f>SUM(J15:U15)</f>
        <v>300000</v>
      </c>
      <c r="W15" s="160"/>
      <c r="X15" s="160"/>
    </row>
    <row r="16" spans="1:26" s="118" customFormat="1" ht="25.5" x14ac:dyDescent="0.25">
      <c r="A16" s="80">
        <f>'[17]21111'!$A$12</f>
        <v>1</v>
      </c>
      <c r="B16" s="80">
        <f>'[17]21111'!$F$2</f>
        <v>309</v>
      </c>
      <c r="C16" s="79" t="str">
        <f>'[17]21111'!$F$3</f>
        <v>SECRETARÍA DE DESARROLLO ECONÓMICO</v>
      </c>
      <c r="D16" s="80">
        <v>30903</v>
      </c>
      <c r="E16" s="79" t="str">
        <f>'[17]21111'!$F$5</f>
        <v>SECRETARÍA DE DESARROLLO ECONÓMICO</v>
      </c>
      <c r="F16" s="80">
        <v>2000</v>
      </c>
      <c r="G16" s="80">
        <v>21111</v>
      </c>
      <c r="H16" s="159" t="s">
        <v>132</v>
      </c>
      <c r="I16" s="349">
        <f>'[17]21111-2'!F12</f>
        <v>71287.66</v>
      </c>
      <c r="J16" s="21">
        <f>'[17]21111-2'!L12</f>
        <v>0</v>
      </c>
      <c r="K16" s="21">
        <f>'[17]21111-2'!M12</f>
        <v>3000</v>
      </c>
      <c r="L16" s="21">
        <f>'[17]21111-2'!N12</f>
        <v>0</v>
      </c>
      <c r="M16" s="21">
        <f>'[17]21111-2'!O12</f>
        <v>0</v>
      </c>
      <c r="N16" s="21">
        <f>'[17]21111-2'!P12</f>
        <v>3000</v>
      </c>
      <c r="O16" s="21">
        <f>'[17]21111-2'!Q12</f>
        <v>0</v>
      </c>
      <c r="P16" s="21">
        <v>59287.66</v>
      </c>
      <c r="Q16" s="21">
        <f>'[17]21111-2'!S12</f>
        <v>3000</v>
      </c>
      <c r="R16" s="21">
        <f>'[17]21111-2'!T12</f>
        <v>0</v>
      </c>
      <c r="S16" s="21">
        <f>'[17]21111-2'!U12</f>
        <v>0</v>
      </c>
      <c r="T16" s="21">
        <f>'[17]21111-2'!V12</f>
        <v>0</v>
      </c>
      <c r="U16" s="21">
        <f>'[17]21111-2'!W12</f>
        <v>3000</v>
      </c>
      <c r="V16" s="350">
        <f>SUM(J16:U16)</f>
        <v>71287.66</v>
      </c>
      <c r="W16" s="160"/>
      <c r="X16" s="160"/>
      <c r="Z16" s="221"/>
    </row>
    <row r="17" spans="1:24" s="118" customFormat="1" ht="25.5" hidden="1" x14ac:dyDescent="0.25">
      <c r="A17" s="80">
        <f>'[17]21111'!$A$12</f>
        <v>1</v>
      </c>
      <c r="B17" s="80">
        <f>'[17]21111'!$F$2</f>
        <v>309</v>
      </c>
      <c r="C17" s="79" t="str">
        <f>'[17]21111'!$F$3</f>
        <v>SECRETARÍA DE DESARROLLO ECONÓMICO</v>
      </c>
      <c r="D17" s="80">
        <f>'[17]21111'!$F$4</f>
        <v>30901</v>
      </c>
      <c r="E17" s="79" t="str">
        <f>'[17]21111'!$F$5</f>
        <v>SECRETARÍA DE DESARROLLO ECONÓMICO</v>
      </c>
      <c r="F17" s="80">
        <v>2000</v>
      </c>
      <c r="G17" s="80">
        <v>21211</v>
      </c>
      <c r="H17" s="159" t="s">
        <v>133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350">
        <f t="shared" si="1"/>
        <v>0</v>
      </c>
      <c r="W17" s="161"/>
      <c r="X17" s="161"/>
    </row>
    <row r="18" spans="1:24" s="118" customFormat="1" ht="18" hidden="1" customHeight="1" x14ac:dyDescent="0.25">
      <c r="A18" s="80">
        <f>'[17]21111'!$A$12</f>
        <v>1</v>
      </c>
      <c r="B18" s="80">
        <f>'[17]21111'!$F$2</f>
        <v>309</v>
      </c>
      <c r="C18" s="79" t="str">
        <f>'[17]21111'!$F$3</f>
        <v>SECRETARÍA DE DESARROLLO ECONÓMICO</v>
      </c>
      <c r="D18" s="80">
        <f>'[17]21111'!$F$4</f>
        <v>30901</v>
      </c>
      <c r="E18" s="79" t="str">
        <f>'[17]21111'!$F$5</f>
        <v>SECRETARÍA DE DESARROLLO ECONÓMICO</v>
      </c>
      <c r="F18" s="80">
        <v>2000</v>
      </c>
      <c r="G18" s="80">
        <v>21311</v>
      </c>
      <c r="H18" s="159" t="s">
        <v>134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350">
        <f t="shared" si="1"/>
        <v>0</v>
      </c>
      <c r="W18" s="161"/>
      <c r="X18" s="161"/>
    </row>
    <row r="19" spans="1:24" s="118" customFormat="1" ht="42.75" hidden="1" customHeight="1" x14ac:dyDescent="0.25">
      <c r="A19" s="80">
        <f>'[17]21111'!$A$12</f>
        <v>1</v>
      </c>
      <c r="B19" s="80">
        <f>'[17]21111'!$F$2</f>
        <v>309</v>
      </c>
      <c r="C19" s="79" t="str">
        <f>'[17]21111'!$F$3</f>
        <v>SECRETARÍA DE DESARROLLO ECONÓMICO</v>
      </c>
      <c r="D19" s="80">
        <f>'[17]21111'!$F$4</f>
        <v>30901</v>
      </c>
      <c r="E19" s="79" t="str">
        <f>'[17]21111'!$F$5</f>
        <v>SECRETARÍA DE DESARROLLO ECONÓMICO</v>
      </c>
      <c r="F19" s="80">
        <v>2000</v>
      </c>
      <c r="G19" s="80">
        <v>21411</v>
      </c>
      <c r="H19" s="159" t="s">
        <v>135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350">
        <f t="shared" si="1"/>
        <v>0</v>
      </c>
      <c r="W19" s="161"/>
      <c r="X19" s="161"/>
    </row>
    <row r="20" spans="1:24" s="118" customFormat="1" x14ac:dyDescent="0.25">
      <c r="A20" s="80">
        <f>'[17]21111'!$A$12</f>
        <v>1</v>
      </c>
      <c r="B20" s="80">
        <f>'[17]21111'!$F$2</f>
        <v>309</v>
      </c>
      <c r="C20" s="79" t="str">
        <f>'[17]21111'!$F$3</f>
        <v>SECRETARÍA DE DESARROLLO ECONÓMICO</v>
      </c>
      <c r="D20" s="80">
        <v>30903</v>
      </c>
      <c r="E20" s="79" t="str">
        <f>'[17]21111'!$F$5</f>
        <v>SECRETARÍA DE DESARROLLO ECONÓMICO</v>
      </c>
      <c r="F20" s="80">
        <v>2000</v>
      </c>
      <c r="G20" s="80">
        <v>21511</v>
      </c>
      <c r="H20" s="159" t="s">
        <v>136</v>
      </c>
      <c r="I20" s="21">
        <f>'[17]21511'!F12</f>
        <v>30000</v>
      </c>
      <c r="J20" s="21">
        <f>'[17]21511'!L11</f>
        <v>0</v>
      </c>
      <c r="K20" s="21">
        <f>'[17]21511'!M11</f>
        <v>6000</v>
      </c>
      <c r="L20" s="21">
        <f>'[17]21511'!N11</f>
        <v>0</v>
      </c>
      <c r="M20" s="21">
        <f>'[17]21511'!O11</f>
        <v>6000</v>
      </c>
      <c r="N20" s="21">
        <f>'[17]21511'!P11</f>
        <v>0</v>
      </c>
      <c r="O20" s="21">
        <f>'[17]21511'!Q11</f>
        <v>0</v>
      </c>
      <c r="P20" s="21">
        <f>'[17]21511'!R11</f>
        <v>6000</v>
      </c>
      <c r="Q20" s="21">
        <f>'[17]21511'!S11</f>
        <v>0</v>
      </c>
      <c r="R20" s="21">
        <f>'[17]21511'!T11</f>
        <v>6000</v>
      </c>
      <c r="S20" s="21">
        <f>'[17]21511'!U11</f>
        <v>0</v>
      </c>
      <c r="T20" s="21">
        <f>'[17]21511'!V11</f>
        <v>6000</v>
      </c>
      <c r="U20" s="21">
        <f>'[17]21511'!W11</f>
        <v>0</v>
      </c>
      <c r="V20" s="350">
        <f t="shared" si="1"/>
        <v>30000</v>
      </c>
      <c r="W20" s="161"/>
      <c r="X20" s="161"/>
    </row>
    <row r="21" spans="1:24" s="118" customFormat="1" x14ac:dyDescent="0.25">
      <c r="A21" s="80">
        <f>'[17]21111'!$A$12</f>
        <v>1</v>
      </c>
      <c r="B21" s="80">
        <f>'[17]21111'!$F$2</f>
        <v>309</v>
      </c>
      <c r="C21" s="79" t="str">
        <f>'[17]21111'!$F$3</f>
        <v>SECRETARÍA DE DESARROLLO ECONÓMICO</v>
      </c>
      <c r="D21" s="80">
        <f>'[17]21111'!$F$4</f>
        <v>30901</v>
      </c>
      <c r="E21" s="79" t="str">
        <f>'[17]21111'!$F$5</f>
        <v>SECRETARÍA DE DESARROLLO ECONÓMICO</v>
      </c>
      <c r="F21" s="80">
        <v>2000</v>
      </c>
      <c r="G21" s="80">
        <v>21611</v>
      </c>
      <c r="H21" s="159" t="s">
        <v>137</v>
      </c>
      <c r="I21" s="21">
        <f>'[17]21611'!F12</f>
        <v>30000</v>
      </c>
      <c r="J21" s="21">
        <f>'[17]21611'!L11</f>
        <v>0</v>
      </c>
      <c r="K21" s="21">
        <f>'[17]21611'!M11</f>
        <v>5999.9999999999991</v>
      </c>
      <c r="L21" s="21">
        <f>'[17]21611'!N11</f>
        <v>0</v>
      </c>
      <c r="M21" s="21">
        <f>'[17]21611'!O11</f>
        <v>5999.9999999999991</v>
      </c>
      <c r="N21" s="21">
        <f>'[17]21611'!P11</f>
        <v>0</v>
      </c>
      <c r="O21" s="21">
        <f>'[17]21611'!Q11</f>
        <v>0</v>
      </c>
      <c r="P21" s="21">
        <f>'[17]21611'!R11</f>
        <v>5999.9999999999991</v>
      </c>
      <c r="Q21" s="21">
        <f>'[17]21611'!S11</f>
        <v>0</v>
      </c>
      <c r="R21" s="21">
        <f>'[17]21611'!T11</f>
        <v>5999.9999999999991</v>
      </c>
      <c r="S21" s="21">
        <f>'[17]21611'!U11</f>
        <v>0</v>
      </c>
      <c r="T21" s="21">
        <f>'[17]21611'!V11</f>
        <v>0</v>
      </c>
      <c r="U21" s="21">
        <f>'[17]21611'!W11</f>
        <v>5999.9999999999991</v>
      </c>
      <c r="V21" s="350">
        <f>SUM(J21:U21)</f>
        <v>29999.999999999996</v>
      </c>
      <c r="W21" s="162"/>
      <c r="X21" s="161"/>
    </row>
    <row r="22" spans="1:24" s="118" customFormat="1" x14ac:dyDescent="0.25">
      <c r="A22" s="80">
        <f>'[17]21111'!$A$12</f>
        <v>1</v>
      </c>
      <c r="B22" s="80">
        <f>'[17]21111'!$F$2</f>
        <v>309</v>
      </c>
      <c r="C22" s="79" t="str">
        <f>'[17]21111'!$F$3</f>
        <v>SECRETARÍA DE DESARROLLO ECONÓMICO</v>
      </c>
      <c r="D22" s="80">
        <v>30903</v>
      </c>
      <c r="E22" s="79" t="str">
        <f>'[17]21111'!$F$5</f>
        <v>SECRETARÍA DE DESARROLLO ECONÓMICO</v>
      </c>
      <c r="F22" s="80">
        <v>2000</v>
      </c>
      <c r="G22" s="80">
        <v>21711</v>
      </c>
      <c r="H22" s="159" t="s">
        <v>138</v>
      </c>
      <c r="I22" s="21">
        <f>'[17]21711'!F12</f>
        <v>15000</v>
      </c>
      <c r="J22" s="21">
        <f>'[17]21711'!L11</f>
        <v>0</v>
      </c>
      <c r="K22" s="21">
        <f>'[17]21711'!M11</f>
        <v>0</v>
      </c>
      <c r="L22" s="21">
        <f>'[17]21711'!N11</f>
        <v>5000</v>
      </c>
      <c r="M22" s="21">
        <f>'[17]21711'!O11</f>
        <v>0</v>
      </c>
      <c r="N22" s="21">
        <f>'[17]21711'!P11</f>
        <v>0</v>
      </c>
      <c r="O22" s="21">
        <f>'[17]21711'!Q11</f>
        <v>0</v>
      </c>
      <c r="P22" s="21">
        <f>'[17]21711'!R11</f>
        <v>5000</v>
      </c>
      <c r="Q22" s="21">
        <f>'[17]21711'!S11</f>
        <v>0</v>
      </c>
      <c r="R22" s="21">
        <f>'[17]21711'!T11</f>
        <v>0</v>
      </c>
      <c r="S22" s="21">
        <f>'[17]21711'!U11</f>
        <v>0</v>
      </c>
      <c r="T22" s="21">
        <f>'[17]21711'!V11</f>
        <v>5000</v>
      </c>
      <c r="U22" s="21">
        <f>'[17]21711'!W11</f>
        <v>0</v>
      </c>
      <c r="V22" s="350">
        <f t="shared" si="1"/>
        <v>15000</v>
      </c>
      <c r="W22" s="162"/>
      <c r="X22" s="161"/>
    </row>
    <row r="23" spans="1:24" s="118" customFormat="1" ht="25.5" hidden="1" x14ac:dyDescent="0.25">
      <c r="A23" s="80">
        <f>'[17]21111'!$A$12</f>
        <v>1</v>
      </c>
      <c r="B23" s="80">
        <f>'[17]21111'!$F$2</f>
        <v>309</v>
      </c>
      <c r="C23" s="79" t="str">
        <f>'[17]21111'!$F$3</f>
        <v>SECRETARÍA DE DESARROLLO ECONÓMICO</v>
      </c>
      <c r="D23" s="80">
        <f>'[17]21111'!$F$4</f>
        <v>30901</v>
      </c>
      <c r="E23" s="79" t="str">
        <f>'[17]21111'!$F$5</f>
        <v>SECRETARÍA DE DESARROLLO ECONÓMICO</v>
      </c>
      <c r="F23" s="80">
        <v>2000</v>
      </c>
      <c r="G23" s="80">
        <v>21811</v>
      </c>
      <c r="H23" s="159" t="s">
        <v>139</v>
      </c>
      <c r="I23" s="349"/>
      <c r="J23" s="21"/>
      <c r="K23" s="21"/>
      <c r="L23" s="21"/>
      <c r="M23" s="21"/>
      <c r="N23" s="21"/>
      <c r="O23" s="79"/>
      <c r="P23" s="21"/>
      <c r="Q23" s="21"/>
      <c r="R23" s="79"/>
      <c r="S23" s="21"/>
      <c r="T23" s="21"/>
      <c r="U23" s="21"/>
      <c r="V23" s="350">
        <f t="shared" si="1"/>
        <v>0</v>
      </c>
      <c r="W23" s="161"/>
      <c r="X23" s="161"/>
    </row>
    <row r="24" spans="1:24" s="118" customFormat="1" ht="15" hidden="1" customHeight="1" x14ac:dyDescent="0.25">
      <c r="A24" s="80">
        <f>'[17]21111'!$A$12</f>
        <v>1</v>
      </c>
      <c r="B24" s="80">
        <f>'[17]21111'!$F$2</f>
        <v>309</v>
      </c>
      <c r="C24" s="79" t="str">
        <f>'[17]21111'!$F$3</f>
        <v>SECRETARÍA DE DESARROLLO ECONÓMICO</v>
      </c>
      <c r="D24" s="80">
        <f>'[17]21111'!$F$4</f>
        <v>30901</v>
      </c>
      <c r="E24" s="79" t="str">
        <f>'[17]21111'!$F$5</f>
        <v>SECRETARÍA DE DESARROLLO ECONÓMICO</v>
      </c>
      <c r="F24" s="80">
        <v>2000</v>
      </c>
      <c r="G24" s="80">
        <v>22111</v>
      </c>
      <c r="H24" s="159" t="s">
        <v>140</v>
      </c>
      <c r="I24" s="34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21"/>
      <c r="U24" s="79"/>
      <c r="V24" s="350">
        <f t="shared" si="1"/>
        <v>0</v>
      </c>
      <c r="W24" s="161"/>
      <c r="X24" s="161"/>
    </row>
    <row r="25" spans="1:24" s="118" customFormat="1" ht="15" hidden="1" customHeight="1" x14ac:dyDescent="0.25">
      <c r="A25" s="80">
        <f>'[17]21111'!$A$12</f>
        <v>1</v>
      </c>
      <c r="B25" s="80">
        <f>'[17]21111'!$F$2</f>
        <v>309</v>
      </c>
      <c r="C25" s="79" t="str">
        <f>'[17]21111'!$F$3</f>
        <v>SECRETARÍA DE DESARROLLO ECONÓMICO</v>
      </c>
      <c r="D25" s="80">
        <f>'[17]21111'!$F$4</f>
        <v>30901</v>
      </c>
      <c r="E25" s="79" t="str">
        <f>'[17]21111'!$F$5</f>
        <v>SECRETARÍA DE DESARROLLO ECONÓMICO</v>
      </c>
      <c r="F25" s="80">
        <v>2000</v>
      </c>
      <c r="G25" s="80">
        <v>22211</v>
      </c>
      <c r="H25" s="159" t="s">
        <v>141</v>
      </c>
      <c r="I25" s="349"/>
      <c r="J25" s="79"/>
      <c r="K25" s="79"/>
      <c r="L25" s="79"/>
      <c r="M25" s="79"/>
      <c r="N25" s="79"/>
      <c r="O25" s="79"/>
      <c r="P25" s="79"/>
      <c r="Q25" s="79"/>
      <c r="R25" s="21"/>
      <c r="S25" s="21"/>
      <c r="T25" s="21"/>
      <c r="U25" s="21"/>
      <c r="V25" s="350">
        <f t="shared" si="1"/>
        <v>0</v>
      </c>
      <c r="W25" s="161"/>
      <c r="X25" s="161"/>
    </row>
    <row r="26" spans="1:24" s="118" customFormat="1" ht="15" hidden="1" customHeight="1" x14ac:dyDescent="0.25">
      <c r="A26" s="80">
        <f>'[17]21111'!$A$12</f>
        <v>1</v>
      </c>
      <c r="B26" s="80">
        <f>'[17]21111'!$F$2</f>
        <v>309</v>
      </c>
      <c r="C26" s="79" t="str">
        <f>'[17]21111'!$F$3</f>
        <v>SECRETARÍA DE DESARROLLO ECONÓMICO</v>
      </c>
      <c r="D26" s="80">
        <f>'[17]21111'!$F$4</f>
        <v>30901</v>
      </c>
      <c r="E26" s="79" t="str">
        <f>'[17]21111'!$F$5</f>
        <v>SECRETARÍA DE DESARROLLO ECONÓMICO</v>
      </c>
      <c r="F26" s="80">
        <v>2000</v>
      </c>
      <c r="G26" s="80">
        <v>22311</v>
      </c>
      <c r="H26" s="159" t="s">
        <v>142</v>
      </c>
      <c r="I26" s="349"/>
      <c r="J26" s="79"/>
      <c r="K26" s="79"/>
      <c r="L26" s="21"/>
      <c r="M26" s="21"/>
      <c r="N26" s="21"/>
      <c r="O26" s="79"/>
      <c r="P26" s="79"/>
      <c r="Q26" s="79"/>
      <c r="R26" s="21"/>
      <c r="S26" s="21"/>
      <c r="T26" s="21"/>
      <c r="U26" s="21"/>
      <c r="V26" s="350">
        <f t="shared" si="1"/>
        <v>0</v>
      </c>
      <c r="W26" s="161"/>
      <c r="X26" s="161"/>
    </row>
    <row r="27" spans="1:24" s="118" customFormat="1" hidden="1" x14ac:dyDescent="0.25">
      <c r="A27" s="80">
        <f>'[17]21111'!$A$12</f>
        <v>1</v>
      </c>
      <c r="B27" s="80">
        <f>'[17]21111'!$F$2</f>
        <v>309</v>
      </c>
      <c r="C27" s="79" t="str">
        <f>'[17]21111'!$F$3</f>
        <v>SECRETARÍA DE DESARROLLO ECONÓMICO</v>
      </c>
      <c r="D27" s="80">
        <f>'[17]21111'!$F$4</f>
        <v>30901</v>
      </c>
      <c r="E27" s="79" t="str">
        <f>'[17]21111'!$F$5</f>
        <v>SECRETARÍA DE DESARROLLO ECONÓMICO</v>
      </c>
      <c r="F27" s="80">
        <v>2000</v>
      </c>
      <c r="G27" s="80">
        <v>24111</v>
      </c>
      <c r="H27" s="159" t="s">
        <v>143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350">
        <f t="shared" si="1"/>
        <v>0</v>
      </c>
      <c r="W27" s="161"/>
      <c r="X27" s="161"/>
    </row>
    <row r="28" spans="1:24" s="118" customFormat="1" hidden="1" x14ac:dyDescent="0.25">
      <c r="A28" s="80">
        <f>'[17]21111'!$A$12</f>
        <v>1</v>
      </c>
      <c r="B28" s="80">
        <f>'[17]21111'!$F$2</f>
        <v>309</v>
      </c>
      <c r="C28" s="79" t="str">
        <f>'[17]21111'!$F$3</f>
        <v>SECRETARÍA DE DESARROLLO ECONÓMICO</v>
      </c>
      <c r="D28" s="80">
        <f>'[17]21111'!$F$4</f>
        <v>30901</v>
      </c>
      <c r="E28" s="79" t="str">
        <f>'[17]21111'!$F$5</f>
        <v>SECRETARÍA DE DESARROLLO ECONÓMICO</v>
      </c>
      <c r="F28" s="80">
        <v>2000</v>
      </c>
      <c r="G28" s="80">
        <v>24211</v>
      </c>
      <c r="H28" s="159" t="s">
        <v>144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350">
        <f t="shared" si="1"/>
        <v>0</v>
      </c>
      <c r="W28" s="161"/>
      <c r="X28" s="161"/>
    </row>
    <row r="29" spans="1:24" s="118" customFormat="1" hidden="1" x14ac:dyDescent="0.25">
      <c r="A29" s="80">
        <f>'[17]21111'!$A$12</f>
        <v>1</v>
      </c>
      <c r="B29" s="80">
        <f>'[17]21111'!$F$2</f>
        <v>309</v>
      </c>
      <c r="C29" s="79" t="str">
        <f>'[17]21111'!$F$3</f>
        <v>SECRETARÍA DE DESARROLLO ECONÓMICO</v>
      </c>
      <c r="D29" s="80">
        <f>'[17]21111'!$F$4</f>
        <v>30901</v>
      </c>
      <c r="E29" s="79" t="str">
        <f>'[17]21111'!$F$5</f>
        <v>SECRETARÍA DE DESARROLLO ECONÓMICO</v>
      </c>
      <c r="F29" s="80">
        <v>2000</v>
      </c>
      <c r="G29" s="80">
        <v>24311</v>
      </c>
      <c r="H29" s="159" t="s">
        <v>145</v>
      </c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50">
        <f t="shared" si="1"/>
        <v>0</v>
      </c>
      <c r="W29" s="161"/>
      <c r="X29" s="161"/>
    </row>
    <row r="30" spans="1:24" s="118" customFormat="1" hidden="1" x14ac:dyDescent="0.25">
      <c r="A30" s="80">
        <f>'[17]21111'!$A$12</f>
        <v>1</v>
      </c>
      <c r="B30" s="80">
        <f>'[17]21111'!$F$2</f>
        <v>309</v>
      </c>
      <c r="C30" s="79" t="str">
        <f>'[17]21111'!$F$3</f>
        <v>SECRETARÍA DE DESARROLLO ECONÓMICO</v>
      </c>
      <c r="D30" s="80">
        <f>'[17]21111'!$F$4</f>
        <v>30901</v>
      </c>
      <c r="E30" s="79" t="str">
        <f>'[17]21111'!$F$5</f>
        <v>SECRETARÍA DE DESARROLLO ECONÓMICO</v>
      </c>
      <c r="F30" s="80">
        <v>2000</v>
      </c>
      <c r="G30" s="80">
        <v>24411</v>
      </c>
      <c r="H30" s="159" t="s">
        <v>146</v>
      </c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50">
        <f t="shared" si="1"/>
        <v>0</v>
      </c>
      <c r="W30" s="161"/>
      <c r="X30" s="161"/>
    </row>
    <row r="31" spans="1:24" s="118" customFormat="1" hidden="1" x14ac:dyDescent="0.25">
      <c r="A31" s="80">
        <f>'[17]21111'!$A$12</f>
        <v>1</v>
      </c>
      <c r="B31" s="80">
        <f>'[17]21111'!$F$2</f>
        <v>309</v>
      </c>
      <c r="C31" s="79" t="str">
        <f>'[17]21111'!$F$3</f>
        <v>SECRETARÍA DE DESARROLLO ECONÓMICO</v>
      </c>
      <c r="D31" s="80">
        <f>'[17]21111'!$F$4</f>
        <v>30901</v>
      </c>
      <c r="E31" s="79" t="str">
        <f>'[17]21111'!$F$5</f>
        <v>SECRETARÍA DE DESARROLLO ECONÓMICO</v>
      </c>
      <c r="F31" s="80">
        <v>2000</v>
      </c>
      <c r="G31" s="80">
        <v>24511</v>
      </c>
      <c r="H31" s="159" t="s">
        <v>147</v>
      </c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50">
        <f t="shared" si="1"/>
        <v>0</v>
      </c>
      <c r="W31" s="161"/>
      <c r="X31" s="161"/>
    </row>
    <row r="32" spans="1:24" s="118" customFormat="1" hidden="1" x14ac:dyDescent="0.25">
      <c r="A32" s="80">
        <f>'[17]21111'!$A$12</f>
        <v>1</v>
      </c>
      <c r="B32" s="80">
        <f>'[17]21111'!$F$2</f>
        <v>309</v>
      </c>
      <c r="C32" s="79" t="str">
        <f>'[17]21111'!$F$3</f>
        <v>SECRETARÍA DE DESARROLLO ECONÓMICO</v>
      </c>
      <c r="D32" s="80">
        <f>'[17]21111'!$F$4</f>
        <v>30901</v>
      </c>
      <c r="E32" s="79" t="str">
        <f>'[17]21111'!$F$5</f>
        <v>SECRETARÍA DE DESARROLLO ECONÓMICO</v>
      </c>
      <c r="F32" s="80">
        <v>2000</v>
      </c>
      <c r="G32" s="80">
        <v>24611</v>
      </c>
      <c r="H32" s="159" t="s">
        <v>148</v>
      </c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50">
        <f t="shared" si="1"/>
        <v>0</v>
      </c>
      <c r="W32" s="161"/>
      <c r="X32" s="161"/>
    </row>
    <row r="33" spans="1:24" s="118" customFormat="1" hidden="1" x14ac:dyDescent="0.25">
      <c r="A33" s="80">
        <f>'[17]21111'!$A$12</f>
        <v>1</v>
      </c>
      <c r="B33" s="80">
        <f>'[17]21111'!$F$2</f>
        <v>309</v>
      </c>
      <c r="C33" s="79" t="str">
        <f>'[17]21111'!$F$3</f>
        <v>SECRETARÍA DE DESARROLLO ECONÓMICO</v>
      </c>
      <c r="D33" s="80">
        <f>'[17]21111'!$F$4</f>
        <v>30901</v>
      </c>
      <c r="E33" s="79" t="str">
        <f>'[17]21111'!$F$5</f>
        <v>SECRETARÍA DE DESARROLLO ECONÓMICO</v>
      </c>
      <c r="F33" s="80">
        <v>2000</v>
      </c>
      <c r="G33" s="80">
        <v>24711</v>
      </c>
      <c r="H33" s="159" t="s">
        <v>149</v>
      </c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50">
        <f t="shared" si="1"/>
        <v>0</v>
      </c>
      <c r="W33" s="161"/>
      <c r="X33" s="161"/>
    </row>
    <row r="34" spans="1:24" s="118" customFormat="1" hidden="1" x14ac:dyDescent="0.25">
      <c r="A34" s="80">
        <f>'[17]21111'!$A$12</f>
        <v>1</v>
      </c>
      <c r="B34" s="80">
        <f>'[17]21111'!$F$2</f>
        <v>309</v>
      </c>
      <c r="C34" s="79" t="str">
        <f>'[17]21111'!$F$3</f>
        <v>SECRETARÍA DE DESARROLLO ECONÓMICO</v>
      </c>
      <c r="D34" s="80">
        <f>'[17]21111'!$F$4</f>
        <v>30901</v>
      </c>
      <c r="E34" s="79" t="str">
        <f>'[17]21111'!$F$5</f>
        <v>SECRETARÍA DE DESARROLLO ECONÓMICO</v>
      </c>
      <c r="F34" s="80">
        <v>2000</v>
      </c>
      <c r="G34" s="80">
        <v>24811</v>
      </c>
      <c r="H34" s="159" t="s">
        <v>150</v>
      </c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50">
        <f t="shared" si="1"/>
        <v>0</v>
      </c>
      <c r="W34" s="161"/>
      <c r="X34" s="161"/>
    </row>
    <row r="35" spans="1:24" s="118" customFormat="1" ht="25.5" hidden="1" x14ac:dyDescent="0.25">
      <c r="A35" s="80">
        <f>'[17]21111'!$A$12</f>
        <v>1</v>
      </c>
      <c r="B35" s="80">
        <f>'[17]21111'!$F$2</f>
        <v>309</v>
      </c>
      <c r="C35" s="79" t="str">
        <f>'[17]21111'!$F$3</f>
        <v>SECRETARÍA DE DESARROLLO ECONÓMICO</v>
      </c>
      <c r="D35" s="80">
        <f>'[17]21111'!$F$4</f>
        <v>30901</v>
      </c>
      <c r="E35" s="79" t="str">
        <f>'[17]21111'!$F$5</f>
        <v>SECRETARÍA DE DESARROLLO ECONÓMICO</v>
      </c>
      <c r="F35" s="80">
        <v>2000</v>
      </c>
      <c r="G35" s="80">
        <v>24911</v>
      </c>
      <c r="H35" s="159" t="s">
        <v>151</v>
      </c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50">
        <f t="shared" si="1"/>
        <v>0</v>
      </c>
      <c r="W35" s="161"/>
      <c r="X35" s="161"/>
    </row>
    <row r="36" spans="1:24" s="118" customFormat="1" hidden="1" x14ac:dyDescent="0.25">
      <c r="A36" s="80">
        <f>'[17]21111'!$A$12</f>
        <v>1</v>
      </c>
      <c r="B36" s="80">
        <f>'[17]21111'!$F$2</f>
        <v>309</v>
      </c>
      <c r="C36" s="79" t="str">
        <f>'[17]21111'!$F$3</f>
        <v>SECRETARÍA DE DESARROLLO ECONÓMICO</v>
      </c>
      <c r="D36" s="80">
        <f>'[17]21111'!$F$4</f>
        <v>30901</v>
      </c>
      <c r="E36" s="79" t="str">
        <f>'[17]21111'!$F$5</f>
        <v>SECRETARÍA DE DESARROLLO ECONÓMICO</v>
      </c>
      <c r="F36" s="80">
        <v>2000</v>
      </c>
      <c r="G36" s="80">
        <v>25311</v>
      </c>
      <c r="H36" s="159" t="s">
        <v>152</v>
      </c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50">
        <f t="shared" si="1"/>
        <v>0</v>
      </c>
      <c r="W36" s="161"/>
      <c r="X36" s="161"/>
    </row>
    <row r="37" spans="1:24" s="118" customFormat="1" ht="25.5" hidden="1" x14ac:dyDescent="0.25">
      <c r="A37" s="80">
        <f>'[17]21111'!$A$12</f>
        <v>1</v>
      </c>
      <c r="B37" s="80">
        <f>'[17]21111'!$F$2</f>
        <v>309</v>
      </c>
      <c r="C37" s="79" t="str">
        <f>'[17]21111'!$F$3</f>
        <v>SECRETARÍA DE DESARROLLO ECONÓMICO</v>
      </c>
      <c r="D37" s="80">
        <f>'[17]21111'!$F$4</f>
        <v>30901</v>
      </c>
      <c r="E37" s="79" t="str">
        <f>'[17]21111'!$F$5</f>
        <v>SECRETARÍA DE DESARROLLO ECONÓMICO</v>
      </c>
      <c r="F37" s="80">
        <v>2000</v>
      </c>
      <c r="G37" s="80">
        <v>25411</v>
      </c>
      <c r="H37" s="159" t="s">
        <v>153</v>
      </c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50">
        <f t="shared" si="1"/>
        <v>0</v>
      </c>
      <c r="W37" s="161"/>
      <c r="X37" s="161"/>
    </row>
    <row r="38" spans="1:24" s="118" customFormat="1" ht="25.5" hidden="1" x14ac:dyDescent="0.25">
      <c r="A38" s="80">
        <f>'[17]21111'!$A$12</f>
        <v>1</v>
      </c>
      <c r="B38" s="80">
        <f>'[17]21111'!$F$2</f>
        <v>309</v>
      </c>
      <c r="C38" s="79" t="str">
        <f>'[17]21111'!$F$3</f>
        <v>SECRETARÍA DE DESARROLLO ECONÓMICO</v>
      </c>
      <c r="D38" s="80">
        <f>'[17]21111'!$F$4</f>
        <v>30901</v>
      </c>
      <c r="E38" s="79" t="str">
        <f>'[17]21111'!$F$5</f>
        <v>SECRETARÍA DE DESARROLLO ECONÓMICO</v>
      </c>
      <c r="F38" s="80">
        <v>2000</v>
      </c>
      <c r="G38" s="80">
        <v>25511</v>
      </c>
      <c r="H38" s="159" t="s">
        <v>154</v>
      </c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50">
        <f t="shared" si="1"/>
        <v>0</v>
      </c>
      <c r="W38" s="161"/>
      <c r="X38" s="161"/>
    </row>
    <row r="39" spans="1:24" s="118" customFormat="1" ht="25.5" hidden="1" x14ac:dyDescent="0.25">
      <c r="A39" s="80">
        <f>'[17]21111'!$A$12</f>
        <v>1</v>
      </c>
      <c r="B39" s="80">
        <f>'[17]21111'!$F$2</f>
        <v>309</v>
      </c>
      <c r="C39" s="79" t="str">
        <f>'[17]21111'!$F$3</f>
        <v>SECRETARÍA DE DESARROLLO ECONÓMICO</v>
      </c>
      <c r="D39" s="80">
        <f>'[17]21111'!$F$4</f>
        <v>30901</v>
      </c>
      <c r="E39" s="79" t="str">
        <f>'[17]21111'!$F$5</f>
        <v>SECRETARÍA DE DESARROLLO ECONÓMICO</v>
      </c>
      <c r="F39" s="80">
        <v>2000</v>
      </c>
      <c r="G39" s="80">
        <v>25611</v>
      </c>
      <c r="H39" s="159" t="s">
        <v>155</v>
      </c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50">
        <f t="shared" si="1"/>
        <v>0</v>
      </c>
      <c r="W39" s="161"/>
      <c r="X39" s="161"/>
    </row>
    <row r="40" spans="1:24" s="118" customFormat="1" hidden="1" x14ac:dyDescent="0.25">
      <c r="A40" s="80">
        <f>'[17]21111'!$A$12</f>
        <v>1</v>
      </c>
      <c r="B40" s="80">
        <f>'[17]21111'!$F$2</f>
        <v>309</v>
      </c>
      <c r="C40" s="79" t="str">
        <f>'[17]21111'!$F$3</f>
        <v>SECRETARÍA DE DESARROLLO ECONÓMICO</v>
      </c>
      <c r="D40" s="80">
        <f>'[17]21111'!$F$4</f>
        <v>30901</v>
      </c>
      <c r="E40" s="79" t="str">
        <f>'[17]21111'!$F$5</f>
        <v>SECRETARÍA DE DESARROLLO ECONÓMICO</v>
      </c>
      <c r="F40" s="80">
        <v>2000</v>
      </c>
      <c r="G40" s="80">
        <v>25911</v>
      </c>
      <c r="H40" s="159" t="s">
        <v>156</v>
      </c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50">
        <f t="shared" si="1"/>
        <v>0</v>
      </c>
      <c r="W40" s="161"/>
      <c r="X40" s="161"/>
    </row>
    <row r="41" spans="1:24" s="118" customFormat="1" x14ac:dyDescent="0.25">
      <c r="A41" s="80">
        <f>'[17]21111'!$A$12</f>
        <v>1</v>
      </c>
      <c r="B41" s="80">
        <f>'[17]21111'!$F$2</f>
        <v>309</v>
      </c>
      <c r="C41" s="79" t="str">
        <f>'[17]21111'!$F$3</f>
        <v>SECRETARÍA DE DESARROLLO ECONÓMICO</v>
      </c>
      <c r="D41" s="80">
        <f>'[17]21111'!$F$4</f>
        <v>30901</v>
      </c>
      <c r="E41" s="79" t="str">
        <f>'[17]21111'!$F$5</f>
        <v>SECRETARÍA DE DESARROLLO ECONÓMICO</v>
      </c>
      <c r="F41" s="80">
        <v>2000</v>
      </c>
      <c r="G41" s="80">
        <v>26111</v>
      </c>
      <c r="H41" s="159" t="s">
        <v>157</v>
      </c>
      <c r="I41" s="349">
        <f>'[17]26111'!F12</f>
        <v>4000</v>
      </c>
      <c r="J41" s="349">
        <f>'[17]26111'!L11</f>
        <v>310.5</v>
      </c>
      <c r="K41" s="349">
        <f>'[17]26111'!M11</f>
        <v>379</v>
      </c>
      <c r="L41" s="349">
        <f>'[17]26111'!N11</f>
        <v>310.5</v>
      </c>
      <c r="M41" s="349">
        <f>'[17]26111'!O11</f>
        <v>310.5</v>
      </c>
      <c r="N41" s="349">
        <f>'[17]26111'!P11</f>
        <v>379</v>
      </c>
      <c r="O41" s="349">
        <f>'[17]26111'!Q11</f>
        <v>310.5</v>
      </c>
      <c r="P41" s="349">
        <f>'[17]26111'!R11</f>
        <v>310.5</v>
      </c>
      <c r="Q41" s="349">
        <f>'[17]26111'!S11</f>
        <v>379</v>
      </c>
      <c r="R41" s="349">
        <f>'[17]26111'!T11</f>
        <v>310.5</v>
      </c>
      <c r="S41" s="349">
        <f>'[17]26111'!U11</f>
        <v>310.5</v>
      </c>
      <c r="T41" s="349">
        <f>'[17]26111'!V11</f>
        <v>379</v>
      </c>
      <c r="U41" s="349">
        <f>'[17]26111'!W11</f>
        <v>310.5</v>
      </c>
      <c r="V41" s="350">
        <f t="shared" si="1"/>
        <v>4000</v>
      </c>
      <c r="W41" s="161"/>
      <c r="X41" s="161"/>
    </row>
    <row r="42" spans="1:24" s="118" customFormat="1" hidden="1" x14ac:dyDescent="0.25">
      <c r="A42" s="80">
        <f>'[17]21111'!$A$12</f>
        <v>1</v>
      </c>
      <c r="B42" s="80">
        <f>'[17]21111'!$F$2</f>
        <v>309</v>
      </c>
      <c r="C42" s="79" t="str">
        <f>'[17]21111'!$F$3</f>
        <v>SECRETARÍA DE DESARROLLO ECONÓMICO</v>
      </c>
      <c r="D42" s="80">
        <f>'[17]21111'!$F$4</f>
        <v>30901</v>
      </c>
      <c r="E42" s="79" t="str">
        <f>'[17]21111'!$F$5</f>
        <v>SECRETARÍA DE DESARROLLO ECONÓMICO</v>
      </c>
      <c r="F42" s="80">
        <v>2000</v>
      </c>
      <c r="G42" s="80">
        <v>27111</v>
      </c>
      <c r="H42" s="159" t="s">
        <v>158</v>
      </c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50">
        <f t="shared" si="1"/>
        <v>0</v>
      </c>
      <c r="W42" s="161"/>
      <c r="X42" s="161"/>
    </row>
    <row r="43" spans="1:24" s="118" customFormat="1" ht="25.5" hidden="1" x14ac:dyDescent="0.25">
      <c r="A43" s="80">
        <f>'[17]21111'!$A$12</f>
        <v>1</v>
      </c>
      <c r="B43" s="80">
        <f>'[17]21111'!$F$2</f>
        <v>309</v>
      </c>
      <c r="C43" s="79" t="str">
        <f>'[17]21111'!$F$3</f>
        <v>SECRETARÍA DE DESARROLLO ECONÓMICO</v>
      </c>
      <c r="D43" s="80">
        <f>'[17]21111'!$F$4</f>
        <v>30901</v>
      </c>
      <c r="E43" s="79" t="str">
        <f>'[17]21111'!$F$5</f>
        <v>SECRETARÍA DE DESARROLLO ECONÓMICO</v>
      </c>
      <c r="F43" s="80">
        <v>2000</v>
      </c>
      <c r="G43" s="80">
        <v>27211</v>
      </c>
      <c r="H43" s="159" t="s">
        <v>159</v>
      </c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50">
        <f t="shared" si="1"/>
        <v>0</v>
      </c>
      <c r="W43" s="161"/>
      <c r="X43" s="161"/>
    </row>
    <row r="44" spans="1:24" s="118" customFormat="1" hidden="1" x14ac:dyDescent="0.25">
      <c r="A44" s="80">
        <f>'[17]21111'!$A$12</f>
        <v>1</v>
      </c>
      <c r="B44" s="80">
        <f>'[17]21111'!$F$2</f>
        <v>309</v>
      </c>
      <c r="C44" s="79" t="str">
        <f>'[17]21111'!$F$3</f>
        <v>SECRETARÍA DE DESARROLLO ECONÓMICO</v>
      </c>
      <c r="D44" s="80">
        <f>'[17]21111'!$F$4</f>
        <v>30901</v>
      </c>
      <c r="E44" s="79" t="str">
        <f>'[17]21111'!$F$5</f>
        <v>SECRETARÍA DE DESARROLLO ECONÓMICO</v>
      </c>
      <c r="F44" s="80">
        <v>2000</v>
      </c>
      <c r="G44" s="80">
        <v>27311</v>
      </c>
      <c r="H44" s="159" t="s">
        <v>160</v>
      </c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50">
        <f t="shared" si="1"/>
        <v>0</v>
      </c>
      <c r="W44" s="161"/>
      <c r="X44" s="161"/>
    </row>
    <row r="45" spans="1:24" s="118" customFormat="1" hidden="1" x14ac:dyDescent="0.25">
      <c r="A45" s="80">
        <f>'[17]21111'!$A$12</f>
        <v>1</v>
      </c>
      <c r="B45" s="80">
        <f>'[17]21111'!$F$2</f>
        <v>309</v>
      </c>
      <c r="C45" s="79" t="str">
        <f>'[17]21111'!$F$3</f>
        <v>SECRETARÍA DE DESARROLLO ECONÓMICO</v>
      </c>
      <c r="D45" s="80">
        <f>'[17]21111'!$F$4</f>
        <v>30901</v>
      </c>
      <c r="E45" s="79" t="str">
        <f>'[17]21111'!$F$5</f>
        <v>SECRETARÍA DE DESARROLLO ECONÓMICO</v>
      </c>
      <c r="F45" s="80">
        <v>2000</v>
      </c>
      <c r="G45" s="80">
        <v>27411</v>
      </c>
      <c r="H45" s="159" t="s">
        <v>161</v>
      </c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50">
        <f t="shared" si="1"/>
        <v>0</v>
      </c>
      <c r="W45" s="161"/>
      <c r="X45" s="161"/>
    </row>
    <row r="46" spans="1:24" s="118" customFormat="1" ht="25.5" hidden="1" x14ac:dyDescent="0.25">
      <c r="A46" s="80">
        <f>'[17]21111'!$A$12</f>
        <v>1</v>
      </c>
      <c r="B46" s="80">
        <f>'[17]21111'!$F$2</f>
        <v>309</v>
      </c>
      <c r="C46" s="79" t="str">
        <f>'[17]21111'!$F$3</f>
        <v>SECRETARÍA DE DESARROLLO ECONÓMICO</v>
      </c>
      <c r="D46" s="80">
        <f>'[17]21111'!$F$4</f>
        <v>30901</v>
      </c>
      <c r="E46" s="79" t="str">
        <f>'[17]21111'!$F$5</f>
        <v>SECRETARÍA DE DESARROLLO ECONÓMICO</v>
      </c>
      <c r="F46" s="80">
        <v>2000</v>
      </c>
      <c r="G46" s="80">
        <v>27511</v>
      </c>
      <c r="H46" s="159" t="s">
        <v>162</v>
      </c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50">
        <f t="shared" si="1"/>
        <v>0</v>
      </c>
      <c r="W46" s="161"/>
      <c r="X46" s="161"/>
    </row>
    <row r="47" spans="1:24" s="118" customFormat="1" hidden="1" x14ac:dyDescent="0.25">
      <c r="A47" s="80">
        <f>'[17]21111'!$A$12</f>
        <v>1</v>
      </c>
      <c r="B47" s="80">
        <f>'[17]21111'!$F$2</f>
        <v>309</v>
      </c>
      <c r="C47" s="79" t="str">
        <f>'[17]21111'!$F$3</f>
        <v>SECRETARÍA DE DESARROLLO ECONÓMICO</v>
      </c>
      <c r="D47" s="80">
        <f>'[17]21111'!$F$4</f>
        <v>30901</v>
      </c>
      <c r="E47" s="79" t="str">
        <f>'[17]21111'!$F$5</f>
        <v>SECRETARÍA DE DESARROLLO ECONÓMICO</v>
      </c>
      <c r="F47" s="80">
        <v>2000</v>
      </c>
      <c r="G47" s="80">
        <v>28111</v>
      </c>
      <c r="H47" s="159" t="s">
        <v>163</v>
      </c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50">
        <f t="shared" si="1"/>
        <v>0</v>
      </c>
      <c r="W47" s="161"/>
      <c r="X47" s="161"/>
    </row>
    <row r="48" spans="1:24" s="118" customFormat="1" hidden="1" x14ac:dyDescent="0.25">
      <c r="A48" s="80">
        <f>'[17]21111'!$A$12</f>
        <v>1</v>
      </c>
      <c r="B48" s="80">
        <f>'[17]21111'!$F$2</f>
        <v>309</v>
      </c>
      <c r="C48" s="79" t="str">
        <f>'[17]21111'!$F$3</f>
        <v>SECRETARÍA DE DESARROLLO ECONÓMICO</v>
      </c>
      <c r="D48" s="80">
        <f>'[17]21111'!$F$4</f>
        <v>30901</v>
      </c>
      <c r="E48" s="79" t="str">
        <f>'[17]21111'!$F$5</f>
        <v>SECRETARÍA DE DESARROLLO ECONÓMICO</v>
      </c>
      <c r="F48" s="80">
        <v>2000</v>
      </c>
      <c r="G48" s="80">
        <v>28211</v>
      </c>
      <c r="H48" s="159" t="s">
        <v>164</v>
      </c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50">
        <f t="shared" si="1"/>
        <v>0</v>
      </c>
      <c r="W48" s="161"/>
      <c r="X48" s="161"/>
    </row>
    <row r="49" spans="1:24" s="118" customFormat="1" ht="25.5" hidden="1" x14ac:dyDescent="0.25">
      <c r="A49" s="80">
        <f>'[17]21111'!$A$12</f>
        <v>1</v>
      </c>
      <c r="B49" s="80">
        <f>'[17]21111'!$F$2</f>
        <v>309</v>
      </c>
      <c r="C49" s="79" t="str">
        <f>'[17]21111'!$F$3</f>
        <v>SECRETARÍA DE DESARROLLO ECONÓMICO</v>
      </c>
      <c r="D49" s="80">
        <f>'[17]21111'!$F$4</f>
        <v>30901</v>
      </c>
      <c r="E49" s="79" t="str">
        <f>'[17]21111'!$F$5</f>
        <v>SECRETARÍA DE DESARROLLO ECONÓMICO</v>
      </c>
      <c r="F49" s="80">
        <v>2000</v>
      </c>
      <c r="G49" s="80">
        <v>28311</v>
      </c>
      <c r="H49" s="159" t="s">
        <v>165</v>
      </c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50">
        <f t="shared" si="1"/>
        <v>0</v>
      </c>
      <c r="W49" s="161"/>
      <c r="X49" s="161"/>
    </row>
    <row r="50" spans="1:24" s="118" customFormat="1" hidden="1" x14ac:dyDescent="0.25">
      <c r="A50" s="80">
        <f>'[17]21111'!$A$12</f>
        <v>1</v>
      </c>
      <c r="B50" s="80">
        <f>'[17]21111'!$F$2</f>
        <v>309</v>
      </c>
      <c r="C50" s="79" t="str">
        <f>'[17]21111'!$F$3</f>
        <v>SECRETARÍA DE DESARROLLO ECONÓMICO</v>
      </c>
      <c r="D50" s="80">
        <f>'[17]21111'!$F$4</f>
        <v>30901</v>
      </c>
      <c r="E50" s="79" t="str">
        <f>'[17]21111'!$F$5</f>
        <v>SECRETARÍA DE DESARROLLO ECONÓMICO</v>
      </c>
      <c r="F50" s="80">
        <v>2000</v>
      </c>
      <c r="G50" s="80">
        <v>29111</v>
      </c>
      <c r="H50" s="159" t="s">
        <v>166</v>
      </c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50">
        <f t="shared" si="1"/>
        <v>0</v>
      </c>
      <c r="W50" s="161"/>
      <c r="X50" s="161"/>
    </row>
    <row r="51" spans="1:24" s="118" customFormat="1" ht="25.5" hidden="1" x14ac:dyDescent="0.25">
      <c r="A51" s="80">
        <f>'[17]21111'!$A$12</f>
        <v>1</v>
      </c>
      <c r="B51" s="80">
        <f>'[17]21111'!$F$2</f>
        <v>309</v>
      </c>
      <c r="C51" s="79" t="str">
        <f>'[17]21111'!$F$3</f>
        <v>SECRETARÍA DE DESARROLLO ECONÓMICO</v>
      </c>
      <c r="D51" s="80">
        <f>'[17]21111'!$F$4</f>
        <v>30901</v>
      </c>
      <c r="E51" s="79" t="str">
        <f>'[17]21111'!$F$5</f>
        <v>SECRETARÍA DE DESARROLLO ECONÓMICO</v>
      </c>
      <c r="F51" s="80">
        <v>2000</v>
      </c>
      <c r="G51" s="80">
        <v>29211</v>
      </c>
      <c r="H51" s="159" t="s">
        <v>167</v>
      </c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50">
        <f t="shared" si="1"/>
        <v>0</v>
      </c>
      <c r="W51" s="161"/>
      <c r="X51" s="161"/>
    </row>
    <row r="52" spans="1:24" s="118" customFormat="1" ht="38.25" hidden="1" x14ac:dyDescent="0.25">
      <c r="A52" s="80">
        <f>'[17]21111'!$A$12</f>
        <v>1</v>
      </c>
      <c r="B52" s="80">
        <f>'[17]21111'!$F$2</f>
        <v>309</v>
      </c>
      <c r="C52" s="79" t="str">
        <f>'[17]21111'!$F$3</f>
        <v>SECRETARÍA DE DESARROLLO ECONÓMICO</v>
      </c>
      <c r="D52" s="80">
        <f>'[17]21111'!$F$4</f>
        <v>30901</v>
      </c>
      <c r="E52" s="79" t="str">
        <f>'[17]21111'!$F$5</f>
        <v>SECRETARÍA DE DESARROLLO ECONÓMICO</v>
      </c>
      <c r="F52" s="80">
        <v>2000</v>
      </c>
      <c r="G52" s="80">
        <v>29311</v>
      </c>
      <c r="H52" s="159" t="s">
        <v>168</v>
      </c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50">
        <f t="shared" si="1"/>
        <v>0</v>
      </c>
      <c r="W52" s="161"/>
      <c r="X52" s="161"/>
    </row>
    <row r="53" spans="1:24" s="118" customFormat="1" ht="38.25" hidden="1" x14ac:dyDescent="0.25">
      <c r="A53" s="80">
        <f>'[17]21111'!$A$12</f>
        <v>1</v>
      </c>
      <c r="B53" s="80">
        <f>'[17]21111'!$F$2</f>
        <v>309</v>
      </c>
      <c r="C53" s="79" t="str">
        <f>'[17]21111'!$F$3</f>
        <v>SECRETARÍA DE DESARROLLO ECONÓMICO</v>
      </c>
      <c r="D53" s="80">
        <f>'[17]21111'!$F$4</f>
        <v>30901</v>
      </c>
      <c r="E53" s="79" t="str">
        <f>'[17]21111'!$F$5</f>
        <v>SECRETARÍA DE DESARROLLO ECONÓMICO</v>
      </c>
      <c r="F53" s="80">
        <v>2000</v>
      </c>
      <c r="G53" s="80">
        <v>29411</v>
      </c>
      <c r="H53" s="159" t="s">
        <v>169</v>
      </c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50">
        <f t="shared" si="1"/>
        <v>0</v>
      </c>
      <c r="W53" s="161"/>
      <c r="X53" s="161"/>
    </row>
    <row r="54" spans="1:24" s="118" customFormat="1" ht="38.25" hidden="1" x14ac:dyDescent="0.25">
      <c r="A54" s="80">
        <f>'[17]21111'!$A$12</f>
        <v>1</v>
      </c>
      <c r="B54" s="80">
        <f>'[17]21111'!$F$2</f>
        <v>309</v>
      </c>
      <c r="C54" s="79" t="str">
        <f>'[17]21111'!$F$3</f>
        <v>SECRETARÍA DE DESARROLLO ECONÓMICO</v>
      </c>
      <c r="D54" s="80">
        <f>'[17]21111'!$F$4</f>
        <v>30901</v>
      </c>
      <c r="E54" s="79" t="str">
        <f>'[17]21111'!$F$5</f>
        <v>SECRETARÍA DE DESARROLLO ECONÓMICO</v>
      </c>
      <c r="F54" s="80">
        <v>2000</v>
      </c>
      <c r="G54" s="80">
        <v>29511</v>
      </c>
      <c r="H54" s="159" t="s">
        <v>170</v>
      </c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50">
        <f t="shared" si="1"/>
        <v>0</v>
      </c>
      <c r="W54" s="161"/>
      <c r="X54" s="161"/>
    </row>
    <row r="55" spans="1:24" s="118" customFormat="1" ht="25.5" hidden="1" x14ac:dyDescent="0.25">
      <c r="A55" s="80">
        <f>'[17]21111'!$A$12</f>
        <v>1</v>
      </c>
      <c r="B55" s="80">
        <f>'[17]21111'!$F$2</f>
        <v>309</v>
      </c>
      <c r="C55" s="79" t="str">
        <f>'[17]21111'!$F$3</f>
        <v>SECRETARÍA DE DESARROLLO ECONÓMICO</v>
      </c>
      <c r="D55" s="80">
        <f>'[17]21111'!$F$4</f>
        <v>30901</v>
      </c>
      <c r="E55" s="79" t="str">
        <f>'[17]21111'!$F$5</f>
        <v>SECRETARÍA DE DESARROLLO ECONÓMICO</v>
      </c>
      <c r="F55" s="80">
        <v>2000</v>
      </c>
      <c r="G55" s="80">
        <v>29611</v>
      </c>
      <c r="H55" s="159" t="s">
        <v>171</v>
      </c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50">
        <f t="shared" si="1"/>
        <v>0</v>
      </c>
      <c r="W55" s="161"/>
      <c r="X55" s="161"/>
    </row>
    <row r="56" spans="1:24" s="118" customFormat="1" ht="25.5" hidden="1" x14ac:dyDescent="0.25">
      <c r="A56" s="80">
        <f>'[17]21111'!$A$12</f>
        <v>1</v>
      </c>
      <c r="B56" s="80">
        <f>'[17]21111'!$F$2</f>
        <v>309</v>
      </c>
      <c r="C56" s="79" t="str">
        <f>'[17]21111'!$F$3</f>
        <v>SECRETARÍA DE DESARROLLO ECONÓMICO</v>
      </c>
      <c r="D56" s="80">
        <f>'[17]21111'!$F$4</f>
        <v>30901</v>
      </c>
      <c r="E56" s="79" t="str">
        <f>'[17]21111'!$F$5</f>
        <v>SECRETARÍA DE DESARROLLO ECONÓMICO</v>
      </c>
      <c r="F56" s="80">
        <v>2000</v>
      </c>
      <c r="G56" s="80">
        <v>29711</v>
      </c>
      <c r="H56" s="159" t="s">
        <v>172</v>
      </c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50">
        <f t="shared" si="1"/>
        <v>0</v>
      </c>
      <c r="W56" s="161"/>
      <c r="X56" s="161"/>
    </row>
    <row r="57" spans="1:24" s="118" customFormat="1" ht="25.5" hidden="1" x14ac:dyDescent="0.25">
      <c r="A57" s="80">
        <f>'[17]21111'!$A$12</f>
        <v>1</v>
      </c>
      <c r="B57" s="80">
        <f>'[17]21111'!$F$2</f>
        <v>309</v>
      </c>
      <c r="C57" s="79" t="str">
        <f>'[17]21111'!$F$3</f>
        <v>SECRETARÍA DE DESARROLLO ECONÓMICO</v>
      </c>
      <c r="D57" s="80">
        <f>'[17]21111'!$F$4</f>
        <v>30901</v>
      </c>
      <c r="E57" s="79" t="str">
        <f>'[17]21111'!$F$5</f>
        <v>SECRETARÍA DE DESARROLLO ECONÓMICO</v>
      </c>
      <c r="F57" s="80">
        <v>2000</v>
      </c>
      <c r="G57" s="80">
        <v>29811</v>
      </c>
      <c r="H57" s="159" t="s">
        <v>173</v>
      </c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50">
        <f t="shared" si="1"/>
        <v>0</v>
      </c>
      <c r="W57" s="161"/>
      <c r="X57" s="161"/>
    </row>
    <row r="58" spans="1:24" s="118" customFormat="1" ht="25.5" hidden="1" x14ac:dyDescent="0.25">
      <c r="A58" s="80">
        <f>'[17]21111'!$A$12</f>
        <v>1</v>
      </c>
      <c r="B58" s="80">
        <f>'[17]21111'!$F$2</f>
        <v>309</v>
      </c>
      <c r="C58" s="79" t="str">
        <f>'[17]21111'!$F$3</f>
        <v>SECRETARÍA DE DESARROLLO ECONÓMICO</v>
      </c>
      <c r="D58" s="80">
        <f>'[17]21111'!$F$4</f>
        <v>30901</v>
      </c>
      <c r="E58" s="79" t="str">
        <f>'[17]21111'!$F$5</f>
        <v>SECRETARÍA DE DESARROLLO ECONÓMICO</v>
      </c>
      <c r="F58" s="80">
        <v>2000</v>
      </c>
      <c r="G58" s="80">
        <v>29911</v>
      </c>
      <c r="H58" s="159" t="s">
        <v>174</v>
      </c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50">
        <f t="shared" si="1"/>
        <v>0</v>
      </c>
      <c r="W58" s="161"/>
      <c r="X58" s="161"/>
    </row>
    <row r="59" spans="1:24" s="118" customFormat="1" hidden="1" x14ac:dyDescent="0.25">
      <c r="A59" s="163">
        <f>'[17]21111'!$A$12</f>
        <v>1</v>
      </c>
      <c r="B59" s="163">
        <f>'[17]21111'!$F$2</f>
        <v>309</v>
      </c>
      <c r="C59" s="164" t="str">
        <f>'[17]21111'!$F$3</f>
        <v>SECRETARÍA DE DESARROLLO ECONÓMICO</v>
      </c>
      <c r="D59" s="163">
        <f>'[17]21111'!$F$4</f>
        <v>30901</v>
      </c>
      <c r="E59" s="164" t="str">
        <f>'[17]21111'!$F$5</f>
        <v>SECRETARÍA DE DESARROLLO ECONÓMICO</v>
      </c>
      <c r="F59" s="163">
        <v>3000</v>
      </c>
      <c r="G59" s="163">
        <v>31511</v>
      </c>
      <c r="H59" s="165" t="s">
        <v>180</v>
      </c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413">
        <f t="shared" si="1"/>
        <v>0</v>
      </c>
      <c r="W59" s="161"/>
      <c r="X59" s="161"/>
    </row>
    <row r="60" spans="1:24" s="118" customFormat="1" hidden="1" x14ac:dyDescent="0.25">
      <c r="A60" s="163">
        <f>'[17]21111'!$A$12</f>
        <v>1</v>
      </c>
      <c r="B60" s="163">
        <f>'[17]21111'!$F$2</f>
        <v>309</v>
      </c>
      <c r="C60" s="164" t="str">
        <f>'[17]21111'!$F$3</f>
        <v>SECRETARÍA DE DESARROLLO ECONÓMICO</v>
      </c>
      <c r="D60" s="163">
        <f>'[17]21111'!$F$4</f>
        <v>30901</v>
      </c>
      <c r="E60" s="164" t="str">
        <f>'[17]21111'!$F$5</f>
        <v>SECRETARÍA DE DESARROLLO ECONÓMICO</v>
      </c>
      <c r="F60" s="163">
        <v>3000</v>
      </c>
      <c r="G60" s="163">
        <v>31611</v>
      </c>
      <c r="H60" s="165" t="s">
        <v>294</v>
      </c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413">
        <f t="shared" si="1"/>
        <v>0</v>
      </c>
      <c r="W60" s="161"/>
      <c r="X60" s="161"/>
    </row>
    <row r="61" spans="1:24" s="118" customFormat="1" ht="25.5" hidden="1" x14ac:dyDescent="0.25">
      <c r="A61" s="163">
        <f>'[17]21111'!$A$12</f>
        <v>1</v>
      </c>
      <c r="B61" s="163">
        <f>'[17]21111'!$F$2</f>
        <v>309</v>
      </c>
      <c r="C61" s="164" t="str">
        <f>'[17]21111'!$F$3</f>
        <v>SECRETARÍA DE DESARROLLO ECONÓMICO</v>
      </c>
      <c r="D61" s="163">
        <f>'[17]21111'!$F$4</f>
        <v>30901</v>
      </c>
      <c r="E61" s="164" t="str">
        <f>'[17]21111'!$F$5</f>
        <v>SECRETARÍA DE DESARROLLO ECONÓMICO</v>
      </c>
      <c r="F61" s="163">
        <v>3000</v>
      </c>
      <c r="G61" s="163">
        <v>31711</v>
      </c>
      <c r="H61" s="165" t="s">
        <v>181</v>
      </c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413">
        <f t="shared" si="1"/>
        <v>0</v>
      </c>
      <c r="W61" s="161"/>
      <c r="X61" s="161"/>
    </row>
    <row r="62" spans="1:24" s="118" customFormat="1" hidden="1" x14ac:dyDescent="0.25">
      <c r="A62" s="163">
        <f>'[17]21111'!$A$12</f>
        <v>1</v>
      </c>
      <c r="B62" s="163">
        <f>'[17]21111'!$F$2</f>
        <v>309</v>
      </c>
      <c r="C62" s="164" t="str">
        <f>'[17]21111'!$F$3</f>
        <v>SECRETARÍA DE DESARROLLO ECONÓMICO</v>
      </c>
      <c r="D62" s="163">
        <f>'[17]21111'!$F$4</f>
        <v>30901</v>
      </c>
      <c r="E62" s="164" t="str">
        <f>'[17]21111'!$F$5</f>
        <v>SECRETARÍA DE DESARROLLO ECONÓMICO</v>
      </c>
      <c r="F62" s="163">
        <v>3000</v>
      </c>
      <c r="G62" s="163">
        <v>31811</v>
      </c>
      <c r="H62" s="165" t="s">
        <v>182</v>
      </c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413">
        <f t="shared" si="1"/>
        <v>0</v>
      </c>
      <c r="W62" s="161"/>
      <c r="X62" s="161"/>
    </row>
    <row r="63" spans="1:24" s="118" customFormat="1" hidden="1" x14ac:dyDescent="0.25">
      <c r="A63" s="163">
        <f>'[17]21111'!$A$12</f>
        <v>1</v>
      </c>
      <c r="B63" s="163">
        <f>'[17]21111'!$F$2</f>
        <v>309</v>
      </c>
      <c r="C63" s="164" t="str">
        <f>'[17]21111'!$F$3</f>
        <v>SECRETARÍA DE DESARROLLO ECONÓMICO</v>
      </c>
      <c r="D63" s="163">
        <f>'[17]21111'!$F$4</f>
        <v>30901</v>
      </c>
      <c r="E63" s="164" t="str">
        <f>'[17]21111'!$F$5</f>
        <v>SECRETARÍA DE DESARROLLO ECONÓMICO</v>
      </c>
      <c r="F63" s="163">
        <v>3000</v>
      </c>
      <c r="G63" s="163">
        <v>31911</v>
      </c>
      <c r="H63" s="165" t="s">
        <v>183</v>
      </c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413">
        <f t="shared" si="1"/>
        <v>0</v>
      </c>
      <c r="W63" s="161"/>
      <c r="X63" s="161"/>
    </row>
    <row r="64" spans="1:24" s="118" customFormat="1" hidden="1" x14ac:dyDescent="0.25">
      <c r="A64" s="163">
        <f>'[17]21111'!$A$12</f>
        <v>1</v>
      </c>
      <c r="B64" s="163">
        <f>'[17]21111'!$F$2</f>
        <v>309</v>
      </c>
      <c r="C64" s="164" t="str">
        <f>'[17]21111'!$F$3</f>
        <v>SECRETARÍA DE DESARROLLO ECONÓMICO</v>
      </c>
      <c r="D64" s="163">
        <f>'[17]21111'!$F$4</f>
        <v>30901</v>
      </c>
      <c r="E64" s="164" t="str">
        <f>'[17]21111'!$F$5</f>
        <v>SECRETARÍA DE DESARROLLO ECONÓMICO</v>
      </c>
      <c r="F64" s="163">
        <v>3000</v>
      </c>
      <c r="G64" s="163">
        <v>32111</v>
      </c>
      <c r="H64" s="165" t="s">
        <v>184</v>
      </c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413">
        <f t="shared" si="1"/>
        <v>0</v>
      </c>
      <c r="W64" s="161"/>
      <c r="X64" s="161"/>
    </row>
    <row r="65" spans="1:24" s="190" customFormat="1" ht="25.5" hidden="1" x14ac:dyDescent="0.25">
      <c r="A65" s="240">
        <f>'[17]21111'!$A$12</f>
        <v>1</v>
      </c>
      <c r="B65" s="240">
        <f>'[17]21111'!$F$2</f>
        <v>309</v>
      </c>
      <c r="C65" s="241" t="str">
        <f>'[17]21111'!$F$3</f>
        <v>SECRETARÍA DE DESARROLLO ECONÓMICO</v>
      </c>
      <c r="D65" s="240">
        <f>'[17]21111'!$F$4</f>
        <v>30901</v>
      </c>
      <c r="E65" s="241" t="str">
        <f>'[17]21111'!$F$5</f>
        <v>SECRETARÍA DE DESARROLLO ECONÓMICO</v>
      </c>
      <c r="F65" s="240">
        <v>3000</v>
      </c>
      <c r="G65" s="240">
        <v>32311</v>
      </c>
      <c r="H65" s="242" t="s">
        <v>186</v>
      </c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351">
        <f t="shared" si="1"/>
        <v>0</v>
      </c>
      <c r="W65" s="241"/>
      <c r="X65" s="241"/>
    </row>
    <row r="66" spans="1:24" s="190" customFormat="1" ht="25.5" hidden="1" x14ac:dyDescent="0.25">
      <c r="A66" s="240">
        <f>'[17]21111'!$A$12</f>
        <v>1</v>
      </c>
      <c r="B66" s="240">
        <f>'[17]21111'!$F$2</f>
        <v>309</v>
      </c>
      <c r="C66" s="241" t="str">
        <f>'[17]21111'!$F$3</f>
        <v>SECRETARÍA DE DESARROLLO ECONÓMICO</v>
      </c>
      <c r="D66" s="240">
        <f>'[17]21111'!$F$4</f>
        <v>30901</v>
      </c>
      <c r="E66" s="241" t="str">
        <f>'[17]21111'!$F$5</f>
        <v>SECRETARÍA DE DESARROLLO ECONÓMICO</v>
      </c>
      <c r="F66" s="240">
        <v>3000</v>
      </c>
      <c r="G66" s="240">
        <v>32411</v>
      </c>
      <c r="H66" s="242" t="s">
        <v>187</v>
      </c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351">
        <f t="shared" si="1"/>
        <v>0</v>
      </c>
      <c r="W66" s="241"/>
      <c r="X66" s="241"/>
    </row>
    <row r="67" spans="1:24" s="190" customFormat="1" hidden="1" x14ac:dyDescent="0.25">
      <c r="A67" s="240">
        <f>'[17]21111'!$A$12</f>
        <v>1</v>
      </c>
      <c r="B67" s="240">
        <f>'[17]21111'!$F$2</f>
        <v>309</v>
      </c>
      <c r="C67" s="241" t="str">
        <f>'[17]21111'!$F$3</f>
        <v>SECRETARÍA DE DESARROLLO ECONÓMICO</v>
      </c>
      <c r="D67" s="240">
        <f>'[17]21111'!$F$4</f>
        <v>30901</v>
      </c>
      <c r="E67" s="241" t="str">
        <f>'[17]21111'!$F$5</f>
        <v>SECRETARÍA DE DESARROLLO ECONÓMICO</v>
      </c>
      <c r="F67" s="240">
        <v>3000</v>
      </c>
      <c r="G67" s="240">
        <v>32511</v>
      </c>
      <c r="H67" s="242" t="s">
        <v>188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351">
        <f t="shared" ref="V67:V126" si="6">SUM(J67:U67)</f>
        <v>0</v>
      </c>
      <c r="W67" s="241"/>
      <c r="X67" s="241"/>
    </row>
    <row r="68" spans="1:24" s="190" customFormat="1" ht="25.5" hidden="1" x14ac:dyDescent="0.25">
      <c r="A68" s="240">
        <f>'[17]21111'!$A$12</f>
        <v>1</v>
      </c>
      <c r="B68" s="240">
        <f>'[17]21111'!$F$2</f>
        <v>309</v>
      </c>
      <c r="C68" s="241" t="str">
        <f>'[17]21111'!$F$3</f>
        <v>SECRETARÍA DE DESARROLLO ECONÓMICO</v>
      </c>
      <c r="D68" s="240">
        <f>'[17]21111'!$F$4</f>
        <v>30901</v>
      </c>
      <c r="E68" s="241" t="str">
        <f>'[17]21111'!$F$5</f>
        <v>SECRETARÍA DE DESARROLLO ECONÓMICO</v>
      </c>
      <c r="F68" s="240">
        <v>3000</v>
      </c>
      <c r="G68" s="240">
        <v>32611</v>
      </c>
      <c r="H68" s="242" t="s">
        <v>189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351">
        <f t="shared" si="6"/>
        <v>0</v>
      </c>
      <c r="W68" s="241"/>
      <c r="X68" s="241"/>
    </row>
    <row r="69" spans="1:24" s="190" customFormat="1" hidden="1" x14ac:dyDescent="0.25">
      <c r="A69" s="240">
        <f>'[17]21111'!$A$12</f>
        <v>1</v>
      </c>
      <c r="B69" s="240">
        <f>'[17]21111'!$F$2</f>
        <v>309</v>
      </c>
      <c r="C69" s="241" t="str">
        <f>'[17]21111'!$F$3</f>
        <v>SECRETARÍA DE DESARROLLO ECONÓMICO</v>
      </c>
      <c r="D69" s="240">
        <f>'[17]21111'!$F$4</f>
        <v>30901</v>
      </c>
      <c r="E69" s="241" t="str">
        <f>'[17]21111'!$F$5</f>
        <v>SECRETARÍA DE DESARROLLO ECONÓMICO</v>
      </c>
      <c r="F69" s="240">
        <v>3000</v>
      </c>
      <c r="G69" s="240">
        <v>32711</v>
      </c>
      <c r="H69" s="242" t="s">
        <v>190</v>
      </c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351">
        <f t="shared" si="6"/>
        <v>0</v>
      </c>
      <c r="W69" s="241"/>
      <c r="X69" s="241"/>
    </row>
    <row r="70" spans="1:24" s="190" customFormat="1" hidden="1" x14ac:dyDescent="0.25">
      <c r="A70" s="240">
        <f>'[17]21111'!$A$12</f>
        <v>1</v>
      </c>
      <c r="B70" s="240">
        <f>'[17]21111'!$F$2</f>
        <v>309</v>
      </c>
      <c r="C70" s="241" t="str">
        <f>'[17]21111'!$F$3</f>
        <v>SECRETARÍA DE DESARROLLO ECONÓMICO</v>
      </c>
      <c r="D70" s="240">
        <f>'[17]21111'!$F$4</f>
        <v>30901</v>
      </c>
      <c r="E70" s="241" t="str">
        <f>'[17]21111'!$F$5</f>
        <v>SECRETARÍA DE DESARROLLO ECONÓMICO</v>
      </c>
      <c r="F70" s="240">
        <v>3000</v>
      </c>
      <c r="G70" s="240">
        <v>32811</v>
      </c>
      <c r="H70" s="242" t="s">
        <v>191</v>
      </c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351">
        <f t="shared" si="6"/>
        <v>0</v>
      </c>
      <c r="W70" s="241"/>
      <c r="X70" s="241"/>
    </row>
    <row r="71" spans="1:24" s="190" customFormat="1" x14ac:dyDescent="0.25">
      <c r="A71" s="240">
        <f>'[17]21111'!$A$12</f>
        <v>1</v>
      </c>
      <c r="B71" s="240">
        <f>'[17]21111'!$F$2</f>
        <v>309</v>
      </c>
      <c r="C71" s="241" t="str">
        <f>'[17]21111'!$F$3</f>
        <v>SECRETARÍA DE DESARROLLO ECONÓMICO</v>
      </c>
      <c r="D71" s="240">
        <v>30903</v>
      </c>
      <c r="E71" s="241" t="str">
        <f>'[17]21111'!$F$5</f>
        <v>SECRETARÍA DE DESARROLLO ECONÓMICO</v>
      </c>
      <c r="F71" s="240">
        <v>3000</v>
      </c>
      <c r="G71" s="240">
        <v>32911</v>
      </c>
      <c r="H71" s="242" t="s">
        <v>192</v>
      </c>
      <c r="I71" s="61">
        <f>'[17]32911'!F12</f>
        <v>300000</v>
      </c>
      <c r="J71" s="61">
        <f>'[17]32911'!L11</f>
        <v>0</v>
      </c>
      <c r="K71" s="61">
        <f>'[17]32911'!M11</f>
        <v>60000</v>
      </c>
      <c r="L71" s="61">
        <f>'[17]32911'!N11</f>
        <v>0</v>
      </c>
      <c r="M71" s="61">
        <f>'[17]32911'!O11</f>
        <v>60000</v>
      </c>
      <c r="N71" s="61">
        <f>'[17]32911'!P11</f>
        <v>0</v>
      </c>
      <c r="O71" s="61">
        <f>'[17]32911'!Q11</f>
        <v>0</v>
      </c>
      <c r="P71" s="61">
        <f>'[17]32911'!R11</f>
        <v>60000</v>
      </c>
      <c r="Q71" s="61">
        <f>'[17]32911'!S11</f>
        <v>0</v>
      </c>
      <c r="R71" s="61">
        <f>'[17]32911'!T11</f>
        <v>60000</v>
      </c>
      <c r="S71" s="61">
        <f>'[17]32911'!U11</f>
        <v>0</v>
      </c>
      <c r="T71" s="61">
        <f>'[17]32911'!V11</f>
        <v>60000</v>
      </c>
      <c r="U71" s="61">
        <f>'[17]32911'!W11</f>
        <v>0</v>
      </c>
      <c r="V71" s="351">
        <f t="shared" si="6"/>
        <v>300000</v>
      </c>
      <c r="W71" s="241"/>
      <c r="X71" s="241"/>
    </row>
    <row r="72" spans="1:24" s="190" customFormat="1" ht="25.5" hidden="1" x14ac:dyDescent="0.25">
      <c r="A72" s="240">
        <f>'[17]21111'!$A$12</f>
        <v>1</v>
      </c>
      <c r="B72" s="240">
        <f>'[17]21111'!$F$2</f>
        <v>309</v>
      </c>
      <c r="C72" s="241" t="str">
        <f>'[17]21111'!$F$3</f>
        <v>SECRETARÍA DE DESARROLLO ECONÓMICO</v>
      </c>
      <c r="D72" s="240">
        <f>'[17]21111'!$F$4</f>
        <v>30901</v>
      </c>
      <c r="E72" s="241" t="str">
        <f>'[17]21111'!$F$5</f>
        <v>SECRETARÍA DE DESARROLLO ECONÓMICO</v>
      </c>
      <c r="F72" s="240">
        <v>3000</v>
      </c>
      <c r="G72" s="240">
        <v>33111</v>
      </c>
      <c r="H72" s="242" t="s">
        <v>193</v>
      </c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351">
        <f t="shared" si="6"/>
        <v>0</v>
      </c>
      <c r="W72" s="241"/>
      <c r="X72" s="241"/>
    </row>
    <row r="73" spans="1:24" s="190" customFormat="1" ht="25.5" hidden="1" x14ac:dyDescent="0.25">
      <c r="A73" s="240">
        <f>'[17]21111'!$A$12</f>
        <v>1</v>
      </c>
      <c r="B73" s="240">
        <f>'[17]21111'!$F$2</f>
        <v>309</v>
      </c>
      <c r="C73" s="241" t="str">
        <f>'[17]21111'!$F$3</f>
        <v>SECRETARÍA DE DESARROLLO ECONÓMICO</v>
      </c>
      <c r="D73" s="240">
        <f>'[17]21111'!$F$4</f>
        <v>30901</v>
      </c>
      <c r="E73" s="241" t="str">
        <f>'[17]21111'!$F$5</f>
        <v>SECRETARÍA DE DESARROLLO ECONÓMICO</v>
      </c>
      <c r="F73" s="240">
        <v>3000</v>
      </c>
      <c r="G73" s="240">
        <v>33211</v>
      </c>
      <c r="H73" s="242" t="s">
        <v>194</v>
      </c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351">
        <f t="shared" si="6"/>
        <v>0</v>
      </c>
      <c r="W73" s="241"/>
      <c r="X73" s="241"/>
    </row>
    <row r="74" spans="1:24" s="190" customFormat="1" ht="38.25" hidden="1" x14ac:dyDescent="0.25">
      <c r="A74" s="240">
        <f>'[17]21111'!$A$12</f>
        <v>1</v>
      </c>
      <c r="B74" s="240">
        <f>'[17]21111'!$F$2</f>
        <v>309</v>
      </c>
      <c r="C74" s="241" t="str">
        <f>'[17]21111'!$F$3</f>
        <v>SECRETARÍA DE DESARROLLO ECONÓMICO</v>
      </c>
      <c r="D74" s="240">
        <f>'[17]21111'!$F$4</f>
        <v>30901</v>
      </c>
      <c r="E74" s="241" t="str">
        <f>'[17]21111'!$F$5</f>
        <v>SECRETARÍA DE DESARROLLO ECONÓMICO</v>
      </c>
      <c r="F74" s="240">
        <v>3000</v>
      </c>
      <c r="G74" s="240">
        <v>33311</v>
      </c>
      <c r="H74" s="242" t="s">
        <v>195</v>
      </c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351">
        <f t="shared" si="6"/>
        <v>0</v>
      </c>
      <c r="W74" s="241"/>
      <c r="X74" s="241"/>
    </row>
    <row r="75" spans="1:24" s="190" customFormat="1" x14ac:dyDescent="0.25">
      <c r="A75" s="240">
        <f>'[17]21111'!$A$12</f>
        <v>1</v>
      </c>
      <c r="B75" s="240">
        <f>'[17]21111'!$F$2</f>
        <v>309</v>
      </c>
      <c r="C75" s="241" t="str">
        <f>'[17]21111'!$F$3</f>
        <v>SECRETARÍA DE DESARROLLO ECONÓMICO</v>
      </c>
      <c r="D75" s="240">
        <v>30903</v>
      </c>
      <c r="E75" s="241" t="str">
        <f>'[17]21111'!$F$5</f>
        <v>SECRETARÍA DE DESARROLLO ECONÓMICO</v>
      </c>
      <c r="F75" s="240">
        <v>3000</v>
      </c>
      <c r="G75" s="240">
        <v>33411</v>
      </c>
      <c r="H75" s="242" t="s">
        <v>196</v>
      </c>
      <c r="I75" s="61">
        <f>'[17]33411'!F12</f>
        <v>150000</v>
      </c>
      <c r="J75" s="61">
        <f>'[17]33411'!L11</f>
        <v>0</v>
      </c>
      <c r="K75" s="61">
        <f>'[17]33411'!M11</f>
        <v>30000</v>
      </c>
      <c r="L75" s="61">
        <f>'[17]33411'!N11</f>
        <v>0</v>
      </c>
      <c r="M75" s="61">
        <f>'[17]33411'!O11</f>
        <v>30000</v>
      </c>
      <c r="N75" s="61">
        <f>'[17]33411'!P11</f>
        <v>0</v>
      </c>
      <c r="O75" s="61">
        <f>'[17]33411'!Q11</f>
        <v>0</v>
      </c>
      <c r="P75" s="61">
        <f>'[17]33411'!R11</f>
        <v>30000</v>
      </c>
      <c r="Q75" s="61">
        <f>'[17]33411'!S11</f>
        <v>0</v>
      </c>
      <c r="R75" s="61">
        <f>'[17]33411'!T11</f>
        <v>30000</v>
      </c>
      <c r="S75" s="61">
        <f>'[17]33411'!U11</f>
        <v>0</v>
      </c>
      <c r="T75" s="61">
        <f>'[17]33411'!V11</f>
        <v>30000</v>
      </c>
      <c r="U75" s="61">
        <f>'[17]33411'!W11</f>
        <v>0</v>
      </c>
      <c r="V75" s="351">
        <f t="shared" si="6"/>
        <v>150000</v>
      </c>
      <c r="W75" s="241"/>
      <c r="X75" s="241"/>
    </row>
    <row r="76" spans="1:24" s="190" customFormat="1" ht="25.5" hidden="1" x14ac:dyDescent="0.25">
      <c r="A76" s="240">
        <f>'[17]21111'!$A$12</f>
        <v>1</v>
      </c>
      <c r="B76" s="240">
        <f>'[17]21111'!$F$2</f>
        <v>309</v>
      </c>
      <c r="C76" s="241" t="str">
        <f>'[17]21111'!$F$3</f>
        <v>SECRETARÍA DE DESARROLLO ECONÓMICO</v>
      </c>
      <c r="D76" s="240">
        <f>'[17]21111'!$F$4</f>
        <v>30901</v>
      </c>
      <c r="E76" s="241" t="str">
        <f>'[17]21111'!$F$5</f>
        <v>SECRETARÍA DE DESARROLLO ECONÓMICO</v>
      </c>
      <c r="F76" s="240">
        <v>3000</v>
      </c>
      <c r="G76" s="240">
        <v>33511</v>
      </c>
      <c r="H76" s="242" t="s">
        <v>197</v>
      </c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351">
        <f t="shared" si="6"/>
        <v>0</v>
      </c>
      <c r="W76" s="241"/>
      <c r="X76" s="241"/>
    </row>
    <row r="77" spans="1:24" s="190" customFormat="1" ht="25.5" x14ac:dyDescent="0.25">
      <c r="A77" s="240">
        <f>'[17]21111'!$A$12</f>
        <v>1</v>
      </c>
      <c r="B77" s="240">
        <f>'[17]21111'!$F$2</f>
        <v>309</v>
      </c>
      <c r="C77" s="241" t="str">
        <f>'[17]21111'!$F$3</f>
        <v>SECRETARÍA DE DESARROLLO ECONÓMICO</v>
      </c>
      <c r="D77" s="240">
        <f>'[17]21111'!$F$4</f>
        <v>30901</v>
      </c>
      <c r="E77" s="241" t="str">
        <f>'[17]21111'!$F$5</f>
        <v>SECRETARÍA DE DESARROLLO ECONÓMICO</v>
      </c>
      <c r="F77" s="240">
        <v>3000</v>
      </c>
      <c r="G77" s="240">
        <v>33611</v>
      </c>
      <c r="H77" s="242" t="s">
        <v>198</v>
      </c>
      <c r="I77" s="61">
        <f>'[17]33611'!F12</f>
        <v>34760.160000000003</v>
      </c>
      <c r="J77" s="61">
        <f>'[17]33611'!L11</f>
        <v>0</v>
      </c>
      <c r="K77" s="61">
        <f>'[17]33611'!M11</f>
        <v>6952.0320000000002</v>
      </c>
      <c r="L77" s="61">
        <f>'[17]33611'!N11</f>
        <v>0</v>
      </c>
      <c r="M77" s="61">
        <f>'[17]33611'!O11</f>
        <v>6952.0320000000002</v>
      </c>
      <c r="N77" s="61">
        <f>'[17]33611'!P11</f>
        <v>0</v>
      </c>
      <c r="O77" s="61">
        <f>'[17]33611'!Q11</f>
        <v>0</v>
      </c>
      <c r="P77" s="61">
        <f>'[17]33611'!R11</f>
        <v>6952.0320000000002</v>
      </c>
      <c r="Q77" s="61">
        <f>'[17]33611'!S11</f>
        <v>0</v>
      </c>
      <c r="R77" s="61">
        <f>'[17]33611'!T11</f>
        <v>6952.0320000000002</v>
      </c>
      <c r="S77" s="61">
        <f>'[17]33611'!U11</f>
        <v>0</v>
      </c>
      <c r="T77" s="61">
        <f>'[17]33611'!V11</f>
        <v>6952.0320000000002</v>
      </c>
      <c r="U77" s="61">
        <f>'[17]33611'!W11</f>
        <v>0</v>
      </c>
      <c r="V77" s="351">
        <f t="shared" si="6"/>
        <v>34760.160000000003</v>
      </c>
      <c r="W77" s="241"/>
      <c r="X77" s="241"/>
    </row>
    <row r="78" spans="1:24" s="190" customFormat="1" ht="25.5" hidden="1" x14ac:dyDescent="0.25">
      <c r="A78" s="240">
        <f>'[17]21111'!$A$12</f>
        <v>1</v>
      </c>
      <c r="B78" s="240">
        <f>'[17]21111'!$F$2</f>
        <v>309</v>
      </c>
      <c r="C78" s="241" t="str">
        <f>'[17]21111'!$F$3</f>
        <v>SECRETARÍA DE DESARROLLO ECONÓMICO</v>
      </c>
      <c r="D78" s="240">
        <f>'[17]21111'!$F$4</f>
        <v>30901</v>
      </c>
      <c r="E78" s="241" t="str">
        <f>'[17]21111'!$F$5</f>
        <v>SECRETARÍA DE DESARROLLO ECONÓMICO</v>
      </c>
      <c r="F78" s="240">
        <v>3000</v>
      </c>
      <c r="G78" s="240">
        <v>33911</v>
      </c>
      <c r="H78" s="242" t="s">
        <v>199</v>
      </c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351">
        <f t="shared" si="6"/>
        <v>0</v>
      </c>
      <c r="W78" s="241"/>
      <c r="X78" s="241"/>
    </row>
    <row r="79" spans="1:24" s="190" customFormat="1" hidden="1" x14ac:dyDescent="0.25">
      <c r="A79" s="240">
        <f>'[17]21111'!$A$12</f>
        <v>1</v>
      </c>
      <c r="B79" s="240">
        <f>'[17]21111'!$F$2</f>
        <v>309</v>
      </c>
      <c r="C79" s="241" t="str">
        <f>'[17]21111'!$F$3</f>
        <v>SECRETARÍA DE DESARROLLO ECONÓMICO</v>
      </c>
      <c r="D79" s="240">
        <f>'[17]21111'!$F$4</f>
        <v>30901</v>
      </c>
      <c r="E79" s="241" t="str">
        <f>'[17]21111'!$F$5</f>
        <v>SECRETARÍA DE DESARROLLO ECONÓMICO</v>
      </c>
      <c r="F79" s="240">
        <v>3000</v>
      </c>
      <c r="G79" s="240">
        <v>34111</v>
      </c>
      <c r="H79" s="242" t="s">
        <v>200</v>
      </c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351">
        <f t="shared" si="6"/>
        <v>0</v>
      </c>
      <c r="W79" s="241"/>
      <c r="X79" s="241"/>
    </row>
    <row r="80" spans="1:24" s="190" customFormat="1" ht="25.5" hidden="1" x14ac:dyDescent="0.25">
      <c r="A80" s="240">
        <f>'[17]21111'!$A$12</f>
        <v>1</v>
      </c>
      <c r="B80" s="240">
        <f>'[17]21111'!$F$2</f>
        <v>309</v>
      </c>
      <c r="C80" s="241" t="str">
        <f>'[17]21111'!$F$3</f>
        <v>SECRETARÍA DE DESARROLLO ECONÓMICO</v>
      </c>
      <c r="D80" s="240">
        <f>'[17]21111'!$F$4</f>
        <v>30901</v>
      </c>
      <c r="E80" s="241" t="str">
        <f>'[17]21111'!$F$5</f>
        <v>SECRETARÍA DE DESARROLLO ECONÓMICO</v>
      </c>
      <c r="F80" s="240">
        <v>3000</v>
      </c>
      <c r="G80" s="240">
        <v>34211</v>
      </c>
      <c r="H80" s="242" t="s">
        <v>201</v>
      </c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351">
        <f t="shared" si="6"/>
        <v>0</v>
      </c>
      <c r="W80" s="241"/>
      <c r="X80" s="241"/>
    </row>
    <row r="81" spans="1:24" s="190" customFormat="1" ht="25.5" hidden="1" x14ac:dyDescent="0.25">
      <c r="A81" s="240">
        <f>'[17]21111'!$A$12</f>
        <v>1</v>
      </c>
      <c r="B81" s="240">
        <f>'[17]21111'!$F$2</f>
        <v>309</v>
      </c>
      <c r="C81" s="241" t="str">
        <f>'[17]21111'!$F$3</f>
        <v>SECRETARÍA DE DESARROLLO ECONÓMICO</v>
      </c>
      <c r="D81" s="240">
        <f>'[17]21111'!$F$4</f>
        <v>30901</v>
      </c>
      <c r="E81" s="241" t="str">
        <f>'[17]21111'!$F$5</f>
        <v>SECRETARÍA DE DESARROLLO ECONÓMICO</v>
      </c>
      <c r="F81" s="240">
        <v>3000</v>
      </c>
      <c r="G81" s="240">
        <v>34311</v>
      </c>
      <c r="H81" s="242" t="s">
        <v>202</v>
      </c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351">
        <f t="shared" si="6"/>
        <v>0</v>
      </c>
      <c r="W81" s="241"/>
      <c r="X81" s="241"/>
    </row>
    <row r="82" spans="1:24" s="190" customFormat="1" ht="25.5" hidden="1" x14ac:dyDescent="0.25">
      <c r="A82" s="240">
        <f>'[17]21111'!$A$12</f>
        <v>1</v>
      </c>
      <c r="B82" s="240">
        <f>'[17]21111'!$F$2</f>
        <v>309</v>
      </c>
      <c r="C82" s="241" t="str">
        <f>'[17]21111'!$F$3</f>
        <v>SECRETARÍA DE DESARROLLO ECONÓMICO</v>
      </c>
      <c r="D82" s="240">
        <f>'[17]21111'!$F$4</f>
        <v>30901</v>
      </c>
      <c r="E82" s="241" t="str">
        <f>'[17]21111'!$F$5</f>
        <v>SECRETARÍA DE DESARROLLO ECONÓMICO</v>
      </c>
      <c r="F82" s="240">
        <v>3000</v>
      </c>
      <c r="G82" s="240">
        <v>34411</v>
      </c>
      <c r="H82" s="242" t="s">
        <v>203</v>
      </c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351">
        <f t="shared" si="6"/>
        <v>0</v>
      </c>
      <c r="W82" s="241"/>
      <c r="X82" s="241"/>
    </row>
    <row r="83" spans="1:24" s="190" customFormat="1" hidden="1" x14ac:dyDescent="0.25">
      <c r="A83" s="240">
        <f>'[17]21111'!$A$12</f>
        <v>1</v>
      </c>
      <c r="B83" s="240">
        <f>'[17]21111'!$F$2</f>
        <v>309</v>
      </c>
      <c r="C83" s="241" t="str">
        <f>'[17]21111'!$F$3</f>
        <v>SECRETARÍA DE DESARROLLO ECONÓMICO</v>
      </c>
      <c r="D83" s="240">
        <f>'[17]21111'!$F$4</f>
        <v>30901</v>
      </c>
      <c r="E83" s="241" t="str">
        <f>'[17]21111'!$F$5</f>
        <v>SECRETARÍA DE DESARROLLO ECONÓMICO</v>
      </c>
      <c r="F83" s="240">
        <v>3000</v>
      </c>
      <c r="G83" s="240">
        <v>34511</v>
      </c>
      <c r="H83" s="242" t="s">
        <v>204</v>
      </c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351">
        <f t="shared" si="6"/>
        <v>0</v>
      </c>
      <c r="W83" s="241"/>
      <c r="X83" s="241"/>
    </row>
    <row r="84" spans="1:24" s="190" customFormat="1" hidden="1" x14ac:dyDescent="0.25">
      <c r="A84" s="240">
        <f>'[17]21111'!$A$12</f>
        <v>1</v>
      </c>
      <c r="B84" s="240">
        <f>'[17]21111'!$F$2</f>
        <v>309</v>
      </c>
      <c r="C84" s="241" t="str">
        <f>'[17]21111'!$F$3</f>
        <v>SECRETARÍA DE DESARROLLO ECONÓMICO</v>
      </c>
      <c r="D84" s="240">
        <f>'[17]21111'!$F$4</f>
        <v>30901</v>
      </c>
      <c r="E84" s="241" t="str">
        <f>'[17]21111'!$F$5</f>
        <v>SECRETARÍA DE DESARROLLO ECONÓMICO</v>
      </c>
      <c r="F84" s="240">
        <v>3000</v>
      </c>
      <c r="G84" s="240">
        <v>34711</v>
      </c>
      <c r="H84" s="242" t="s">
        <v>205</v>
      </c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351">
        <f t="shared" si="6"/>
        <v>0</v>
      </c>
      <c r="W84" s="241"/>
      <c r="X84" s="241"/>
    </row>
    <row r="85" spans="1:24" s="190" customFormat="1" hidden="1" x14ac:dyDescent="0.25">
      <c r="A85" s="240">
        <f>'[17]21111'!$A$12</f>
        <v>1</v>
      </c>
      <c r="B85" s="240">
        <f>'[17]21111'!$F$2</f>
        <v>309</v>
      </c>
      <c r="C85" s="241" t="str">
        <f>'[17]21111'!$F$3</f>
        <v>SECRETARÍA DE DESARROLLO ECONÓMICO</v>
      </c>
      <c r="D85" s="240">
        <f>'[17]21111'!$F$4</f>
        <v>30901</v>
      </c>
      <c r="E85" s="241" t="str">
        <f>'[17]21111'!$F$5</f>
        <v>SECRETARÍA DE DESARROLLO ECONÓMICO</v>
      </c>
      <c r="F85" s="240">
        <v>3000</v>
      </c>
      <c r="G85" s="240">
        <v>34811</v>
      </c>
      <c r="H85" s="242" t="s">
        <v>206</v>
      </c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351">
        <f t="shared" si="6"/>
        <v>0</v>
      </c>
      <c r="W85" s="241"/>
      <c r="X85" s="241"/>
    </row>
    <row r="86" spans="1:24" s="190" customFormat="1" ht="25.5" hidden="1" x14ac:dyDescent="0.25">
      <c r="A86" s="240">
        <f>'[17]21111'!$A$12</f>
        <v>1</v>
      </c>
      <c r="B86" s="240">
        <f>'[17]21111'!$F$2</f>
        <v>309</v>
      </c>
      <c r="C86" s="241" t="str">
        <f>'[17]21111'!$F$3</f>
        <v>SECRETARÍA DE DESARROLLO ECONÓMICO</v>
      </c>
      <c r="D86" s="240">
        <f>'[17]21111'!$F$4</f>
        <v>30901</v>
      </c>
      <c r="E86" s="241" t="str">
        <f>'[17]21111'!$F$5</f>
        <v>SECRETARÍA DE DESARROLLO ECONÓMICO</v>
      </c>
      <c r="F86" s="240">
        <v>3000</v>
      </c>
      <c r="G86" s="240">
        <v>34911</v>
      </c>
      <c r="H86" s="242" t="s">
        <v>207</v>
      </c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351">
        <f t="shared" si="6"/>
        <v>0</v>
      </c>
      <c r="W86" s="241"/>
      <c r="X86" s="241"/>
    </row>
    <row r="87" spans="1:24" s="190" customFormat="1" ht="25.5" hidden="1" x14ac:dyDescent="0.25">
      <c r="A87" s="240">
        <f>'[17]21111'!$A$12</f>
        <v>1</v>
      </c>
      <c r="B87" s="240">
        <f>'[17]21111'!$F$2</f>
        <v>309</v>
      </c>
      <c r="C87" s="241" t="str">
        <f>'[17]21111'!$F$3</f>
        <v>SECRETARÍA DE DESARROLLO ECONÓMICO</v>
      </c>
      <c r="D87" s="240">
        <f>'[17]21111'!$F$4</f>
        <v>30901</v>
      </c>
      <c r="E87" s="241" t="str">
        <f>'[17]21111'!$F$5</f>
        <v>SECRETARÍA DE DESARROLLO ECONÓMICO</v>
      </c>
      <c r="F87" s="240">
        <v>3000</v>
      </c>
      <c r="G87" s="240">
        <v>35111</v>
      </c>
      <c r="H87" s="242" t="s">
        <v>208</v>
      </c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351">
        <f t="shared" si="6"/>
        <v>0</v>
      </c>
      <c r="W87" s="241"/>
      <c r="X87" s="241"/>
    </row>
    <row r="88" spans="1:24" s="190" customFormat="1" ht="38.25" hidden="1" x14ac:dyDescent="0.25">
      <c r="A88" s="240">
        <f>'[17]21111'!$A$12</f>
        <v>1</v>
      </c>
      <c r="B88" s="240">
        <f>'[17]21111'!$F$2</f>
        <v>309</v>
      </c>
      <c r="C88" s="241" t="str">
        <f>'[17]21111'!$F$3</f>
        <v>SECRETARÍA DE DESARROLLO ECONÓMICO</v>
      </c>
      <c r="D88" s="240">
        <f>'[17]21111'!$F$4</f>
        <v>30901</v>
      </c>
      <c r="E88" s="241" t="str">
        <f>'[17]21111'!$F$5</f>
        <v>SECRETARÍA DE DESARROLLO ECONÓMICO</v>
      </c>
      <c r="F88" s="240">
        <v>3000</v>
      </c>
      <c r="G88" s="240">
        <v>35211</v>
      </c>
      <c r="H88" s="242" t="s">
        <v>209</v>
      </c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351">
        <f t="shared" si="6"/>
        <v>0</v>
      </c>
      <c r="W88" s="241"/>
      <c r="X88" s="241"/>
    </row>
    <row r="89" spans="1:24" s="190" customFormat="1" ht="38.25" hidden="1" x14ac:dyDescent="0.25">
      <c r="A89" s="240">
        <f>'[17]21111'!$A$12</f>
        <v>1</v>
      </c>
      <c r="B89" s="240">
        <f>'[17]21111'!$F$2</f>
        <v>309</v>
      </c>
      <c r="C89" s="241" t="str">
        <f>'[17]21111'!$F$3</f>
        <v>SECRETARÍA DE DESARROLLO ECONÓMICO</v>
      </c>
      <c r="D89" s="240">
        <f>'[17]21111'!$F$4</f>
        <v>30901</v>
      </c>
      <c r="E89" s="241" t="str">
        <f>'[17]21111'!$F$5</f>
        <v>SECRETARÍA DE DESARROLLO ECONÓMICO</v>
      </c>
      <c r="F89" s="240">
        <v>3000</v>
      </c>
      <c r="G89" s="240">
        <v>35311</v>
      </c>
      <c r="H89" s="242" t="s">
        <v>210</v>
      </c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351">
        <f t="shared" si="6"/>
        <v>0</v>
      </c>
      <c r="W89" s="241"/>
      <c r="X89" s="241"/>
    </row>
    <row r="90" spans="1:24" s="190" customFormat="1" ht="38.25" hidden="1" x14ac:dyDescent="0.25">
      <c r="A90" s="240">
        <f>'[17]21111'!$A$12</f>
        <v>1</v>
      </c>
      <c r="B90" s="240">
        <f>'[17]21111'!$F$2</f>
        <v>309</v>
      </c>
      <c r="C90" s="241" t="str">
        <f>'[17]21111'!$F$3</f>
        <v>SECRETARÍA DE DESARROLLO ECONÓMICO</v>
      </c>
      <c r="D90" s="240">
        <f>'[17]21111'!$F$4</f>
        <v>30901</v>
      </c>
      <c r="E90" s="241" t="str">
        <f>'[17]21111'!$F$5</f>
        <v>SECRETARÍA DE DESARROLLO ECONÓMICO</v>
      </c>
      <c r="F90" s="240">
        <v>3000</v>
      </c>
      <c r="G90" s="240">
        <v>35411</v>
      </c>
      <c r="H90" s="242" t="s">
        <v>211</v>
      </c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351">
        <f t="shared" si="6"/>
        <v>0</v>
      </c>
      <c r="W90" s="241"/>
      <c r="X90" s="241"/>
    </row>
    <row r="91" spans="1:24" s="190" customFormat="1" ht="25.5" hidden="1" x14ac:dyDescent="0.25">
      <c r="A91" s="240">
        <f>'[17]21111'!$A$12</f>
        <v>1</v>
      </c>
      <c r="B91" s="240">
        <f>'[17]21111'!$F$2</f>
        <v>309</v>
      </c>
      <c r="C91" s="241" t="str">
        <f>'[17]21111'!$F$3</f>
        <v>SECRETARÍA DE DESARROLLO ECONÓMICO</v>
      </c>
      <c r="D91" s="240">
        <f>'[17]21111'!$F$4</f>
        <v>30901</v>
      </c>
      <c r="E91" s="241" t="str">
        <f>'[17]21111'!$F$5</f>
        <v>SECRETARÍA DE DESARROLLO ECONÓMICO</v>
      </c>
      <c r="F91" s="240">
        <v>3000</v>
      </c>
      <c r="G91" s="240">
        <v>35511</v>
      </c>
      <c r="H91" s="242" t="s">
        <v>212</v>
      </c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351">
        <f t="shared" si="6"/>
        <v>0</v>
      </c>
      <c r="W91" s="241"/>
      <c r="X91" s="241"/>
    </row>
    <row r="92" spans="1:24" s="190" customFormat="1" ht="25.5" hidden="1" x14ac:dyDescent="0.25">
      <c r="A92" s="240">
        <f>'[17]21111'!$A$12</f>
        <v>1</v>
      </c>
      <c r="B92" s="240">
        <f>'[17]21111'!$F$2</f>
        <v>309</v>
      </c>
      <c r="C92" s="241" t="str">
        <f>'[17]21111'!$F$3</f>
        <v>SECRETARÍA DE DESARROLLO ECONÓMICO</v>
      </c>
      <c r="D92" s="240">
        <f>'[17]21111'!$F$4</f>
        <v>30901</v>
      </c>
      <c r="E92" s="241" t="str">
        <f>'[17]21111'!$F$5</f>
        <v>SECRETARÍA DE DESARROLLO ECONÓMICO</v>
      </c>
      <c r="F92" s="240">
        <v>3000</v>
      </c>
      <c r="G92" s="240">
        <v>35611</v>
      </c>
      <c r="H92" s="242" t="s">
        <v>213</v>
      </c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351">
        <f t="shared" si="6"/>
        <v>0</v>
      </c>
      <c r="W92" s="241"/>
      <c r="X92" s="241"/>
    </row>
    <row r="93" spans="1:24" s="190" customFormat="1" ht="25.5" hidden="1" x14ac:dyDescent="0.25">
      <c r="A93" s="240">
        <f>'[17]21111'!$A$12</f>
        <v>1</v>
      </c>
      <c r="B93" s="240">
        <f>'[17]21111'!$F$2</f>
        <v>309</v>
      </c>
      <c r="C93" s="241" t="str">
        <f>'[17]21111'!$F$3</f>
        <v>SECRETARÍA DE DESARROLLO ECONÓMICO</v>
      </c>
      <c r="D93" s="240">
        <f>'[17]21111'!$F$4</f>
        <v>30901</v>
      </c>
      <c r="E93" s="241" t="str">
        <f>'[17]21111'!$F$5</f>
        <v>SECRETARÍA DE DESARROLLO ECONÓMICO</v>
      </c>
      <c r="F93" s="240">
        <v>3000</v>
      </c>
      <c r="G93" s="240">
        <v>35711</v>
      </c>
      <c r="H93" s="242" t="s">
        <v>214</v>
      </c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351">
        <f t="shared" si="6"/>
        <v>0</v>
      </c>
      <c r="W93" s="241"/>
      <c r="X93" s="241"/>
    </row>
    <row r="94" spans="1:24" s="190" customFormat="1" hidden="1" x14ac:dyDescent="0.25">
      <c r="A94" s="240">
        <f>'[17]21111'!$A$12</f>
        <v>1</v>
      </c>
      <c r="B94" s="240">
        <f>'[17]21111'!$F$2</f>
        <v>309</v>
      </c>
      <c r="C94" s="241" t="str">
        <f>'[17]21111'!$F$3</f>
        <v>SECRETARÍA DE DESARROLLO ECONÓMICO</v>
      </c>
      <c r="D94" s="240">
        <f>'[17]21111'!$F$4</f>
        <v>30901</v>
      </c>
      <c r="E94" s="241" t="str">
        <f>'[17]21111'!$F$5</f>
        <v>SECRETARÍA DE DESARROLLO ECONÓMICO</v>
      </c>
      <c r="F94" s="240">
        <v>3000</v>
      </c>
      <c r="G94" s="240">
        <v>35811</v>
      </c>
      <c r="H94" s="242" t="s">
        <v>215</v>
      </c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351">
        <f t="shared" si="6"/>
        <v>0</v>
      </c>
      <c r="W94" s="241"/>
      <c r="X94" s="241"/>
    </row>
    <row r="95" spans="1:24" s="190" customFormat="1" hidden="1" x14ac:dyDescent="0.25">
      <c r="A95" s="240">
        <f>'[17]21111'!$A$12</f>
        <v>1</v>
      </c>
      <c r="B95" s="240">
        <f>'[17]21111'!$F$2</f>
        <v>309</v>
      </c>
      <c r="C95" s="241" t="str">
        <f>'[17]21111'!$F$3</f>
        <v>SECRETARÍA DE DESARROLLO ECONÓMICO</v>
      </c>
      <c r="D95" s="240">
        <f>'[17]21111'!$F$4</f>
        <v>30901</v>
      </c>
      <c r="E95" s="241" t="str">
        <f>'[17]21111'!$F$5</f>
        <v>SECRETARÍA DE DESARROLLO ECONÓMICO</v>
      </c>
      <c r="F95" s="240">
        <v>3000</v>
      </c>
      <c r="G95" s="240">
        <v>35911</v>
      </c>
      <c r="H95" s="242" t="s">
        <v>216</v>
      </c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351">
        <f t="shared" si="6"/>
        <v>0</v>
      </c>
      <c r="W95" s="241"/>
      <c r="X95" s="241"/>
    </row>
    <row r="96" spans="1:24" s="190" customFormat="1" ht="38.25" hidden="1" x14ac:dyDescent="0.25">
      <c r="A96" s="240">
        <f>'[17]21111'!$A$12</f>
        <v>1</v>
      </c>
      <c r="B96" s="240">
        <f>'[17]21111'!$F$2</f>
        <v>309</v>
      </c>
      <c r="C96" s="241" t="str">
        <f>'[17]21111'!$F$3</f>
        <v>SECRETARÍA DE DESARROLLO ECONÓMICO</v>
      </c>
      <c r="D96" s="240">
        <f>'[17]21111'!$F$4</f>
        <v>30901</v>
      </c>
      <c r="E96" s="241" t="str">
        <f>'[17]21111'!$F$5</f>
        <v>SECRETARÍA DE DESARROLLO ECONÓMICO</v>
      </c>
      <c r="F96" s="240">
        <v>3000</v>
      </c>
      <c r="G96" s="240">
        <v>36111</v>
      </c>
      <c r="H96" s="242" t="s">
        <v>217</v>
      </c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351">
        <f t="shared" si="6"/>
        <v>0</v>
      </c>
      <c r="W96" s="241"/>
      <c r="X96" s="241"/>
    </row>
    <row r="97" spans="1:24" s="190" customFormat="1" ht="25.5" hidden="1" x14ac:dyDescent="0.25">
      <c r="A97" s="240">
        <f>'[17]21111'!$A$12</f>
        <v>1</v>
      </c>
      <c r="B97" s="240">
        <f>'[17]21111'!$F$2</f>
        <v>309</v>
      </c>
      <c r="C97" s="241" t="str">
        <f>'[17]21111'!$F$3</f>
        <v>SECRETARÍA DE DESARROLLO ECONÓMICO</v>
      </c>
      <c r="D97" s="240">
        <f>'[17]21111'!$F$4</f>
        <v>30901</v>
      </c>
      <c r="E97" s="241" t="str">
        <f>'[17]21111'!$F$5</f>
        <v>SECRETARÍA DE DESARROLLO ECONÓMICO</v>
      </c>
      <c r="F97" s="240">
        <v>3000</v>
      </c>
      <c r="G97" s="240">
        <v>36311</v>
      </c>
      <c r="H97" s="242" t="s">
        <v>218</v>
      </c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351">
        <f t="shared" si="6"/>
        <v>0</v>
      </c>
      <c r="W97" s="241"/>
      <c r="X97" s="241"/>
    </row>
    <row r="98" spans="1:24" s="190" customFormat="1" hidden="1" x14ac:dyDescent="0.25">
      <c r="A98" s="240">
        <f>'[17]21111'!$A$12</f>
        <v>1</v>
      </c>
      <c r="B98" s="240">
        <f>'[17]21111'!$F$2</f>
        <v>309</v>
      </c>
      <c r="C98" s="241" t="str">
        <f>'[17]21111'!$F$3</f>
        <v>SECRETARÍA DE DESARROLLO ECONÓMICO</v>
      </c>
      <c r="D98" s="240">
        <f>'[17]21111'!$F$4</f>
        <v>30901</v>
      </c>
      <c r="E98" s="241" t="str">
        <f>'[17]21111'!$F$5</f>
        <v>SECRETARÍA DE DESARROLLO ECONÓMICO</v>
      </c>
      <c r="F98" s="240">
        <v>3000</v>
      </c>
      <c r="G98" s="240">
        <v>36411</v>
      </c>
      <c r="H98" s="242" t="s">
        <v>295</v>
      </c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351">
        <f t="shared" si="6"/>
        <v>0</v>
      </c>
      <c r="W98" s="241"/>
      <c r="X98" s="241"/>
    </row>
    <row r="99" spans="1:24" s="190" customFormat="1" hidden="1" x14ac:dyDescent="0.25">
      <c r="A99" s="240">
        <f>'[17]21111'!$A$12</f>
        <v>1</v>
      </c>
      <c r="B99" s="240">
        <f>'[17]21111'!$F$2</f>
        <v>309</v>
      </c>
      <c r="C99" s="241" t="str">
        <f>'[17]21111'!$F$3</f>
        <v>SECRETARÍA DE DESARROLLO ECONÓMICO</v>
      </c>
      <c r="D99" s="240">
        <f>'[17]21111'!$F$4</f>
        <v>30901</v>
      </c>
      <c r="E99" s="241" t="str">
        <f>'[17]21111'!$F$5</f>
        <v>SECRETARÍA DE DESARROLLO ECONÓMICO</v>
      </c>
      <c r="F99" s="240">
        <v>3000</v>
      </c>
      <c r="G99" s="240">
        <v>36911</v>
      </c>
      <c r="H99" s="242" t="s">
        <v>219</v>
      </c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351">
        <f t="shared" si="6"/>
        <v>0</v>
      </c>
      <c r="W99" s="241"/>
      <c r="X99" s="241"/>
    </row>
    <row r="100" spans="1:24" s="190" customFormat="1" hidden="1" x14ac:dyDescent="0.25">
      <c r="A100" s="240">
        <f>'[17]21111'!$A$12</f>
        <v>1</v>
      </c>
      <c r="B100" s="240">
        <f>'[17]21111'!$F$2</f>
        <v>309</v>
      </c>
      <c r="C100" s="241" t="str">
        <f>'[17]21111'!$F$3</f>
        <v>SECRETARÍA DE DESARROLLO ECONÓMICO</v>
      </c>
      <c r="D100" s="240">
        <f>'[17]21111'!$F$4</f>
        <v>30901</v>
      </c>
      <c r="E100" s="241" t="str">
        <f>'[17]21111'!$F$5</f>
        <v>SECRETARÍA DE DESARROLLO ECONÓMICO</v>
      </c>
      <c r="F100" s="240">
        <v>3000</v>
      </c>
      <c r="G100" s="240">
        <v>37611</v>
      </c>
      <c r="H100" s="242" t="s">
        <v>224</v>
      </c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351">
        <f t="shared" si="6"/>
        <v>0</v>
      </c>
      <c r="W100" s="241"/>
      <c r="X100" s="241"/>
    </row>
    <row r="101" spans="1:24" s="190" customFormat="1" hidden="1" x14ac:dyDescent="0.25">
      <c r="A101" s="240">
        <f>'[17]21111'!$A$12</f>
        <v>1</v>
      </c>
      <c r="B101" s="240">
        <f>'[17]21111'!$F$2</f>
        <v>309</v>
      </c>
      <c r="C101" s="241" t="str">
        <f>'[17]21111'!$F$3</f>
        <v>SECRETARÍA DE DESARROLLO ECONÓMICO</v>
      </c>
      <c r="D101" s="240">
        <f>'[17]21111'!$F$4</f>
        <v>30901</v>
      </c>
      <c r="E101" s="241" t="str">
        <f>'[17]21111'!$F$5</f>
        <v>SECRETARÍA DE DESARROLLO ECONÓMICO</v>
      </c>
      <c r="F101" s="240">
        <v>3000</v>
      </c>
      <c r="G101" s="240">
        <v>38111</v>
      </c>
      <c r="H101" s="242" t="s">
        <v>225</v>
      </c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351">
        <f t="shared" si="6"/>
        <v>0</v>
      </c>
      <c r="W101" s="241"/>
      <c r="X101" s="241"/>
    </row>
    <row r="102" spans="1:24" s="190" customFormat="1" hidden="1" x14ac:dyDescent="0.25">
      <c r="A102" s="240">
        <f>'[17]21111'!$A$12</f>
        <v>1</v>
      </c>
      <c r="B102" s="240">
        <f>'[17]21111'!$F$2</f>
        <v>309</v>
      </c>
      <c r="C102" s="241" t="str">
        <f>'[17]21111'!$F$3</f>
        <v>SECRETARÍA DE DESARROLLO ECONÓMICO</v>
      </c>
      <c r="D102" s="240">
        <f>'[17]21111'!$F$4</f>
        <v>30901</v>
      </c>
      <c r="E102" s="241" t="str">
        <f>'[17]21111'!$F$5</f>
        <v>SECRETARÍA DE DESARROLLO ECONÓMICO</v>
      </c>
      <c r="F102" s="240">
        <v>3000</v>
      </c>
      <c r="G102" s="240">
        <v>38211</v>
      </c>
      <c r="H102" s="242" t="s">
        <v>226</v>
      </c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351">
        <f t="shared" si="6"/>
        <v>0</v>
      </c>
      <c r="W102" s="241"/>
      <c r="X102" s="241"/>
    </row>
    <row r="103" spans="1:24" s="190" customFormat="1" hidden="1" x14ac:dyDescent="0.25">
      <c r="A103" s="240">
        <f>'[17]21111'!$A$12</f>
        <v>1</v>
      </c>
      <c r="B103" s="240">
        <f>'[17]21111'!$F$2</f>
        <v>309</v>
      </c>
      <c r="C103" s="241" t="str">
        <f>'[17]21111'!$F$3</f>
        <v>SECRETARÍA DE DESARROLLO ECONÓMICO</v>
      </c>
      <c r="D103" s="240">
        <f>'[17]21111'!$F$4</f>
        <v>30901</v>
      </c>
      <c r="E103" s="241" t="str">
        <f>'[17]21111'!$F$5</f>
        <v>SECRETARÍA DE DESARROLLO ECONÓMICO</v>
      </c>
      <c r="F103" s="240">
        <v>3000</v>
      </c>
      <c r="G103" s="240">
        <v>38311</v>
      </c>
      <c r="H103" s="242" t="s">
        <v>227</v>
      </c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351">
        <f t="shared" si="6"/>
        <v>0</v>
      </c>
      <c r="W103" s="241"/>
      <c r="X103" s="241"/>
    </row>
    <row r="104" spans="1:24" s="190" customFormat="1" hidden="1" x14ac:dyDescent="0.25">
      <c r="A104" s="240">
        <f>'[17]21111'!$A$12</f>
        <v>1</v>
      </c>
      <c r="B104" s="240">
        <f>'[17]21111'!$F$2</f>
        <v>309</v>
      </c>
      <c r="C104" s="241" t="str">
        <f>'[17]21111'!$F$3</f>
        <v>SECRETARÍA DE DESARROLLO ECONÓMICO</v>
      </c>
      <c r="D104" s="240">
        <f>'[17]21111'!$F$4</f>
        <v>30901</v>
      </c>
      <c r="E104" s="241" t="str">
        <f>'[17]21111'!$F$5</f>
        <v>SECRETARÍA DE DESARROLLO ECONÓMICO</v>
      </c>
      <c r="F104" s="240">
        <v>3000</v>
      </c>
      <c r="G104" s="240">
        <v>38511</v>
      </c>
      <c r="H104" s="242" t="s">
        <v>228</v>
      </c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351">
        <f t="shared" si="6"/>
        <v>0</v>
      </c>
      <c r="W104" s="241"/>
      <c r="X104" s="241"/>
    </row>
    <row r="105" spans="1:24" s="190" customFormat="1" hidden="1" x14ac:dyDescent="0.25">
      <c r="A105" s="240">
        <f>'[17]21111'!$A$12</f>
        <v>1</v>
      </c>
      <c r="B105" s="240">
        <f>'[17]21111'!$F$2</f>
        <v>309</v>
      </c>
      <c r="C105" s="241" t="str">
        <f>'[17]21111'!$F$3</f>
        <v>SECRETARÍA DE DESARROLLO ECONÓMICO</v>
      </c>
      <c r="D105" s="240">
        <f>'[17]21111'!$F$4</f>
        <v>30901</v>
      </c>
      <c r="E105" s="241" t="str">
        <f>'[17]21111'!$F$5</f>
        <v>SECRETARÍA DE DESARROLLO ECONÓMICO</v>
      </c>
      <c r="F105" s="240">
        <v>3000</v>
      </c>
      <c r="G105" s="240">
        <v>39111</v>
      </c>
      <c r="H105" s="242" t="s">
        <v>229</v>
      </c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351">
        <f t="shared" si="6"/>
        <v>0</v>
      </c>
      <c r="W105" s="241"/>
      <c r="X105" s="241"/>
    </row>
    <row r="106" spans="1:24" s="190" customFormat="1" hidden="1" x14ac:dyDescent="0.25">
      <c r="A106" s="240">
        <f>'[17]21111'!$A$12</f>
        <v>1</v>
      </c>
      <c r="B106" s="240">
        <f>'[17]21111'!$F$2</f>
        <v>309</v>
      </c>
      <c r="C106" s="241" t="str">
        <f>'[17]21111'!$F$3</f>
        <v>SECRETARÍA DE DESARROLLO ECONÓMICO</v>
      </c>
      <c r="D106" s="240">
        <f>'[17]21111'!$F$4</f>
        <v>30901</v>
      </c>
      <c r="E106" s="241" t="str">
        <f>'[17]21111'!$F$5</f>
        <v>SECRETARÍA DE DESARROLLO ECONÓMICO</v>
      </c>
      <c r="F106" s="240">
        <v>3000</v>
      </c>
      <c r="G106" s="240">
        <v>39211</v>
      </c>
      <c r="H106" s="242" t="s">
        <v>230</v>
      </c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351">
        <f t="shared" si="6"/>
        <v>0</v>
      </c>
      <c r="W106" s="241"/>
      <c r="X106" s="241"/>
    </row>
    <row r="107" spans="1:24" s="190" customFormat="1" ht="25.5" hidden="1" x14ac:dyDescent="0.25">
      <c r="A107" s="240">
        <f>'[17]21111'!$A$12</f>
        <v>1</v>
      </c>
      <c r="B107" s="240">
        <f>'[17]21111'!$F$2</f>
        <v>309</v>
      </c>
      <c r="C107" s="241" t="str">
        <f>'[17]21111'!$F$3</f>
        <v>SECRETARÍA DE DESARROLLO ECONÓMICO</v>
      </c>
      <c r="D107" s="240">
        <f>'[17]21111'!$F$4</f>
        <v>30901</v>
      </c>
      <c r="E107" s="241" t="str">
        <f>'[17]21111'!$F$5</f>
        <v>SECRETARÍA DE DESARROLLO ECONÓMICO</v>
      </c>
      <c r="F107" s="240">
        <v>3000</v>
      </c>
      <c r="G107" s="240">
        <v>39411</v>
      </c>
      <c r="H107" s="242" t="s">
        <v>231</v>
      </c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351">
        <f t="shared" si="6"/>
        <v>0</v>
      </c>
      <c r="W107" s="241"/>
      <c r="X107" s="241"/>
    </row>
    <row r="108" spans="1:24" s="190" customFormat="1" hidden="1" x14ac:dyDescent="0.25">
      <c r="A108" s="240">
        <f>'[17]21111'!$A$12</f>
        <v>1</v>
      </c>
      <c r="B108" s="240">
        <f>'[17]21111'!$F$2</f>
        <v>309</v>
      </c>
      <c r="C108" s="241" t="str">
        <f>'[17]21111'!$F$3</f>
        <v>SECRETARÍA DE DESARROLLO ECONÓMICO</v>
      </c>
      <c r="D108" s="240">
        <f>'[17]21111'!$F$4</f>
        <v>30901</v>
      </c>
      <c r="E108" s="241" t="str">
        <f>'[17]21111'!$F$5</f>
        <v>SECRETARÍA DE DESARROLLO ECONÓMICO</v>
      </c>
      <c r="F108" s="240">
        <v>3000</v>
      </c>
      <c r="G108" s="240">
        <v>39511</v>
      </c>
      <c r="H108" s="242" t="s">
        <v>232</v>
      </c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351">
        <f t="shared" si="6"/>
        <v>0</v>
      </c>
      <c r="W108" s="241"/>
      <c r="X108" s="241"/>
    </row>
    <row r="109" spans="1:24" s="190" customFormat="1" hidden="1" x14ac:dyDescent="0.25">
      <c r="A109" s="240">
        <f>'[17]21111'!$A$12</f>
        <v>1</v>
      </c>
      <c r="B109" s="240">
        <f>'[17]21111'!$F$2</f>
        <v>309</v>
      </c>
      <c r="C109" s="241" t="str">
        <f>'[17]21111'!$F$3</f>
        <v>SECRETARÍA DE DESARROLLO ECONÓMICO</v>
      </c>
      <c r="D109" s="240">
        <f>'[17]21111'!$F$4</f>
        <v>30901</v>
      </c>
      <c r="E109" s="241" t="str">
        <f>'[17]21111'!$F$5</f>
        <v>SECRETARÍA DE DESARROLLO ECONÓMICO</v>
      </c>
      <c r="F109" s="240">
        <v>3000</v>
      </c>
      <c r="G109" s="240">
        <v>39611</v>
      </c>
      <c r="H109" s="242" t="s">
        <v>233</v>
      </c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351">
        <f t="shared" si="6"/>
        <v>0</v>
      </c>
      <c r="W109" s="241"/>
      <c r="X109" s="241"/>
    </row>
    <row r="110" spans="1:24" s="190" customFormat="1" ht="25.5" hidden="1" x14ac:dyDescent="0.25">
      <c r="A110" s="240">
        <f>'[17]21111'!$A$12</f>
        <v>1</v>
      </c>
      <c r="B110" s="240">
        <f>'[17]21111'!$F$2</f>
        <v>309</v>
      </c>
      <c r="C110" s="241" t="str">
        <f>'[17]21111'!$F$3</f>
        <v>SECRETARÍA DE DESARROLLO ECONÓMICO</v>
      </c>
      <c r="D110" s="240">
        <f>'[17]21111'!$F$4</f>
        <v>30901</v>
      </c>
      <c r="E110" s="241" t="str">
        <f>'[17]21111'!$F$5</f>
        <v>SECRETARÍA DE DESARROLLO ECONÓMICO</v>
      </c>
      <c r="F110" s="240">
        <v>3000</v>
      </c>
      <c r="G110" s="240">
        <v>39811</v>
      </c>
      <c r="H110" s="242" t="s">
        <v>234</v>
      </c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351">
        <f t="shared" si="6"/>
        <v>0</v>
      </c>
      <c r="W110" s="241"/>
      <c r="X110" s="241"/>
    </row>
    <row r="111" spans="1:24" s="190" customFormat="1" hidden="1" x14ac:dyDescent="0.25">
      <c r="A111" s="240">
        <f>'[17]21111'!$A$12</f>
        <v>1</v>
      </c>
      <c r="B111" s="240">
        <f>'[17]21111'!$F$2</f>
        <v>309</v>
      </c>
      <c r="C111" s="241" t="str">
        <f>'[17]21111'!$F$3</f>
        <v>SECRETARÍA DE DESARROLLO ECONÓMICO</v>
      </c>
      <c r="D111" s="240">
        <f>'[17]21111'!$F$4</f>
        <v>30901</v>
      </c>
      <c r="E111" s="241" t="str">
        <f>'[17]21111'!$F$5</f>
        <v>SECRETARÍA DE DESARROLLO ECONÓMICO</v>
      </c>
      <c r="F111" s="240">
        <v>3000</v>
      </c>
      <c r="G111" s="240">
        <v>39911</v>
      </c>
      <c r="H111" s="242" t="s">
        <v>235</v>
      </c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351">
        <f t="shared" si="6"/>
        <v>0</v>
      </c>
      <c r="W111" s="241"/>
      <c r="X111" s="241"/>
    </row>
    <row r="112" spans="1:24" s="190" customFormat="1" ht="25.5" hidden="1" x14ac:dyDescent="0.25">
      <c r="A112" s="240">
        <f>'[17]21111'!$A$12</f>
        <v>1</v>
      </c>
      <c r="B112" s="240">
        <f>'[17]21111'!$F$2</f>
        <v>309</v>
      </c>
      <c r="C112" s="241" t="str">
        <f>'[17]21111'!$F$3</f>
        <v>SECRETARÍA DE DESARROLLO ECONÓMICO</v>
      </c>
      <c r="D112" s="240">
        <f>'[17]21111'!$F$4</f>
        <v>30901</v>
      </c>
      <c r="E112" s="241" t="str">
        <f>'[17]21111'!$F$5</f>
        <v>SECRETARÍA DE DESARROLLO ECONÓMICO</v>
      </c>
      <c r="F112" s="240">
        <v>4000</v>
      </c>
      <c r="G112" s="240">
        <v>41411</v>
      </c>
      <c r="H112" s="242" t="s">
        <v>296</v>
      </c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351">
        <f t="shared" si="6"/>
        <v>0</v>
      </c>
      <c r="W112" s="241"/>
      <c r="X112" s="241"/>
    </row>
    <row r="113" spans="1:24" s="190" customFormat="1" hidden="1" x14ac:dyDescent="0.25">
      <c r="A113" s="240">
        <f>'[17]21111'!$A$12</f>
        <v>1</v>
      </c>
      <c r="B113" s="240">
        <f>'[17]21111'!$F$2</f>
        <v>309</v>
      </c>
      <c r="C113" s="241" t="str">
        <f>'[17]21111'!$F$3</f>
        <v>SECRETARÍA DE DESARROLLO ECONÓMICO</v>
      </c>
      <c r="D113" s="240">
        <f>'[17]21111'!$F$4</f>
        <v>30901</v>
      </c>
      <c r="E113" s="241" t="str">
        <f>'[17]21111'!$F$5</f>
        <v>SECRETARÍA DE DESARROLLO ECONÓMICO</v>
      </c>
      <c r="F113" s="240">
        <v>4000</v>
      </c>
      <c r="G113" s="240">
        <v>43611</v>
      </c>
      <c r="H113" s="242" t="s">
        <v>236</v>
      </c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351">
        <f t="shared" si="6"/>
        <v>0</v>
      </c>
      <c r="W113" s="241"/>
      <c r="X113" s="241"/>
    </row>
    <row r="114" spans="1:24" s="190" customFormat="1" hidden="1" x14ac:dyDescent="0.25">
      <c r="A114" s="240">
        <f>'[17]21111'!$A$12</f>
        <v>1</v>
      </c>
      <c r="B114" s="240">
        <f>'[17]21111'!$F$2</f>
        <v>309</v>
      </c>
      <c r="C114" s="241" t="str">
        <f>'[17]21111'!$F$3</f>
        <v>SECRETARÍA DE DESARROLLO ECONÓMICO</v>
      </c>
      <c r="D114" s="240">
        <f>'[17]21111'!$F$4</f>
        <v>30901</v>
      </c>
      <c r="E114" s="241" t="str">
        <f>'[17]21111'!$F$5</f>
        <v>SECRETARÍA DE DESARROLLO ECONÓMICO</v>
      </c>
      <c r="F114" s="240">
        <v>4000</v>
      </c>
      <c r="G114" s="240">
        <v>44111</v>
      </c>
      <c r="H114" s="242" t="s">
        <v>237</v>
      </c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351">
        <f t="shared" si="6"/>
        <v>0</v>
      </c>
      <c r="W114" s="241"/>
      <c r="X114" s="241"/>
    </row>
    <row r="115" spans="1:24" s="190" customFormat="1" ht="25.5" hidden="1" x14ac:dyDescent="0.25">
      <c r="A115" s="240">
        <f>'[17]21111'!$A$12</f>
        <v>1</v>
      </c>
      <c r="B115" s="240">
        <f>'[17]21111'!$F$2</f>
        <v>309</v>
      </c>
      <c r="C115" s="241" t="str">
        <f>'[17]21111'!$F$3</f>
        <v>SECRETARÍA DE DESARROLLO ECONÓMICO</v>
      </c>
      <c r="D115" s="240">
        <f>'[17]21111'!$F$4</f>
        <v>30901</v>
      </c>
      <c r="E115" s="241" t="str">
        <f>'[17]21111'!$F$5</f>
        <v>SECRETARÍA DE DESARROLLO ECONÓMICO</v>
      </c>
      <c r="F115" s="240">
        <v>4000</v>
      </c>
      <c r="G115" s="240">
        <v>44211</v>
      </c>
      <c r="H115" s="242" t="s">
        <v>238</v>
      </c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351">
        <f t="shared" si="6"/>
        <v>0</v>
      </c>
      <c r="W115" s="241"/>
      <c r="X115" s="241"/>
    </row>
    <row r="116" spans="1:24" s="190" customFormat="1" ht="25.5" hidden="1" x14ac:dyDescent="0.25">
      <c r="A116" s="240">
        <f>'[17]21111'!$A$12</f>
        <v>1</v>
      </c>
      <c r="B116" s="240">
        <f>'[17]21111'!$F$2</f>
        <v>309</v>
      </c>
      <c r="C116" s="241" t="str">
        <f>'[17]21111'!$F$3</f>
        <v>SECRETARÍA DE DESARROLLO ECONÓMICO</v>
      </c>
      <c r="D116" s="240">
        <f>'[17]21111'!$F$4</f>
        <v>30901</v>
      </c>
      <c r="E116" s="241" t="str">
        <f>'[17]21111'!$F$5</f>
        <v>SECRETARÍA DE DESARROLLO ECONÓMICO</v>
      </c>
      <c r="F116" s="240">
        <v>4000</v>
      </c>
      <c r="G116" s="240">
        <v>44311</v>
      </c>
      <c r="H116" s="242" t="s">
        <v>239</v>
      </c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351">
        <f t="shared" si="6"/>
        <v>0</v>
      </c>
      <c r="W116" s="241"/>
      <c r="X116" s="241"/>
    </row>
    <row r="117" spans="1:24" s="190" customFormat="1" ht="25.5" hidden="1" x14ac:dyDescent="0.25">
      <c r="A117" s="240">
        <f>'[17]21111'!$A$12</f>
        <v>1</v>
      </c>
      <c r="B117" s="240">
        <f>'[17]21111'!$F$2</f>
        <v>309</v>
      </c>
      <c r="C117" s="241" t="str">
        <f>'[17]21111'!$F$3</f>
        <v>SECRETARÍA DE DESARROLLO ECONÓMICO</v>
      </c>
      <c r="D117" s="240">
        <f>'[17]21111'!$F$4</f>
        <v>30901</v>
      </c>
      <c r="E117" s="241" t="str">
        <f>'[17]21111'!$F$5</f>
        <v>SECRETARÍA DE DESARROLLO ECONÓMICO</v>
      </c>
      <c r="F117" s="240">
        <v>4000</v>
      </c>
      <c r="G117" s="240">
        <v>44511</v>
      </c>
      <c r="H117" s="242" t="s">
        <v>240</v>
      </c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351">
        <f t="shared" si="6"/>
        <v>0</v>
      </c>
      <c r="W117" s="241"/>
      <c r="X117" s="241"/>
    </row>
    <row r="118" spans="1:24" s="190" customFormat="1" ht="25.5" hidden="1" x14ac:dyDescent="0.25">
      <c r="A118" s="240">
        <f>'[17]21111'!$A$12</f>
        <v>1</v>
      </c>
      <c r="B118" s="240">
        <f>'[17]21111'!$F$2</f>
        <v>309</v>
      </c>
      <c r="C118" s="241" t="str">
        <f>'[17]21111'!$F$3</f>
        <v>SECRETARÍA DE DESARROLLO ECONÓMICO</v>
      </c>
      <c r="D118" s="240">
        <f>'[17]21111'!$F$4</f>
        <v>30901</v>
      </c>
      <c r="E118" s="241" t="str">
        <f>'[17]21111'!$F$5</f>
        <v>SECRETARÍA DE DESARROLLO ECONÓMICO</v>
      </c>
      <c r="F118" s="240">
        <v>4000</v>
      </c>
      <c r="G118" s="240">
        <v>44811</v>
      </c>
      <c r="H118" s="242" t="s">
        <v>241</v>
      </c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351">
        <f t="shared" si="6"/>
        <v>0</v>
      </c>
      <c r="W118" s="241"/>
      <c r="X118" s="241"/>
    </row>
    <row r="119" spans="1:24" s="190" customFormat="1" hidden="1" x14ac:dyDescent="0.25">
      <c r="A119" s="240">
        <f>'[17]21111'!$A$12</f>
        <v>1</v>
      </c>
      <c r="B119" s="240">
        <f>'[17]21111'!$F$2</f>
        <v>309</v>
      </c>
      <c r="C119" s="241" t="str">
        <f>'[17]21111'!$F$3</f>
        <v>SECRETARÍA DE DESARROLLO ECONÓMICO</v>
      </c>
      <c r="D119" s="240">
        <f>'[17]21111'!$F$4</f>
        <v>30901</v>
      </c>
      <c r="E119" s="241" t="str">
        <f>'[17]21111'!$F$5</f>
        <v>SECRETARÍA DE DESARROLLO ECONÓMICO</v>
      </c>
      <c r="F119" s="240">
        <v>4000</v>
      </c>
      <c r="G119" s="240">
        <v>45114</v>
      </c>
      <c r="H119" s="242" t="s">
        <v>242</v>
      </c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351">
        <f t="shared" si="6"/>
        <v>0</v>
      </c>
      <c r="W119" s="241"/>
      <c r="X119" s="241"/>
    </row>
    <row r="120" spans="1:24" s="190" customFormat="1" hidden="1" x14ac:dyDescent="0.25">
      <c r="A120" s="240">
        <f>'[17]21111'!$A$12</f>
        <v>1</v>
      </c>
      <c r="B120" s="240">
        <f>'[17]21111'!$F$2</f>
        <v>309</v>
      </c>
      <c r="C120" s="241" t="str">
        <f>'[17]21111'!$F$3</f>
        <v>SECRETARÍA DE DESARROLLO ECONÓMICO</v>
      </c>
      <c r="D120" s="240">
        <f>'[17]21111'!$F$4</f>
        <v>30901</v>
      </c>
      <c r="E120" s="241" t="str">
        <f>'[17]21111'!$F$5</f>
        <v>SECRETARÍA DE DESARROLLO ECONÓMICO</v>
      </c>
      <c r="F120" s="240">
        <v>4000</v>
      </c>
      <c r="G120" s="240">
        <v>45214</v>
      </c>
      <c r="H120" s="242" t="s">
        <v>243</v>
      </c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351">
        <f t="shared" si="6"/>
        <v>0</v>
      </c>
      <c r="W120" s="241"/>
      <c r="X120" s="241"/>
    </row>
    <row r="121" spans="1:24" s="190" customFormat="1" hidden="1" x14ac:dyDescent="0.25">
      <c r="A121" s="240">
        <f>'[17]21111'!$A$12</f>
        <v>1</v>
      </c>
      <c r="B121" s="240">
        <f>'[17]21111'!$F$2</f>
        <v>309</v>
      </c>
      <c r="C121" s="241" t="str">
        <f>'[17]21111'!$F$3</f>
        <v>SECRETARÍA DE DESARROLLO ECONÓMICO</v>
      </c>
      <c r="D121" s="240">
        <f>'[17]21111'!$F$4</f>
        <v>30901</v>
      </c>
      <c r="E121" s="241" t="str">
        <f>'[17]21111'!$F$5</f>
        <v>SECRETARÍA DE DESARROLLO ECONÓMICO</v>
      </c>
      <c r="F121" s="240">
        <v>4000</v>
      </c>
      <c r="G121" s="240">
        <v>45914</v>
      </c>
      <c r="H121" s="242" t="s">
        <v>244</v>
      </c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351">
        <f t="shared" si="6"/>
        <v>0</v>
      </c>
      <c r="W121" s="241"/>
      <c r="X121" s="241"/>
    </row>
    <row r="122" spans="1:24" s="190" customFormat="1" ht="25.5" hidden="1" x14ac:dyDescent="0.25">
      <c r="A122" s="240">
        <f>'[17]21111'!$A$12</f>
        <v>1</v>
      </c>
      <c r="B122" s="240">
        <f>'[17]21111'!$F$2</f>
        <v>309</v>
      </c>
      <c r="C122" s="241" t="str">
        <f>'[17]21111'!$F$3</f>
        <v>SECRETARÍA DE DESARROLLO ECONÓMICO</v>
      </c>
      <c r="D122" s="240">
        <f>'[17]21111'!$F$4</f>
        <v>30901</v>
      </c>
      <c r="E122" s="241" t="str">
        <f>'[17]21111'!$F$5</f>
        <v>SECRETARÍA DE DESARROLLO ECONÓMICO</v>
      </c>
      <c r="F122" s="240">
        <v>4000</v>
      </c>
      <c r="G122" s="240">
        <v>49211</v>
      </c>
      <c r="H122" s="242" t="s">
        <v>245</v>
      </c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351">
        <f t="shared" si="6"/>
        <v>0</v>
      </c>
      <c r="W122" s="241"/>
      <c r="X122" s="241"/>
    </row>
    <row r="123" spans="1:24" s="190" customFormat="1" x14ac:dyDescent="0.25">
      <c r="A123" s="240">
        <f>'[17]21111'!$A$12</f>
        <v>1</v>
      </c>
      <c r="B123" s="240">
        <f>'[17]21111'!$F$2</f>
        <v>309</v>
      </c>
      <c r="C123" s="241" t="str">
        <f>'[17]21111'!$F$3</f>
        <v>SECRETARÍA DE DESARROLLO ECONÓMICO</v>
      </c>
      <c r="D123" s="240">
        <f>'[17]21111'!$F$4</f>
        <v>30901</v>
      </c>
      <c r="E123" s="241" t="str">
        <f>'[17]21111'!$F$5</f>
        <v>SECRETARÍA DE DESARROLLO ECONÓMICO</v>
      </c>
      <c r="F123" s="240">
        <v>5000</v>
      </c>
      <c r="G123" s="240">
        <v>51112</v>
      </c>
      <c r="H123" s="242" t="s">
        <v>246</v>
      </c>
      <c r="I123" s="61">
        <f>'[17]51112'!F12</f>
        <v>80000</v>
      </c>
      <c r="J123" s="61">
        <f>'[17]51112'!L11</f>
        <v>0</v>
      </c>
      <c r="K123" s="61">
        <f>'[17]51112'!M11</f>
        <v>16000</v>
      </c>
      <c r="L123" s="61">
        <f>'[17]51112'!N11</f>
        <v>0</v>
      </c>
      <c r="M123" s="61">
        <f>'[17]51112'!O11</f>
        <v>16000</v>
      </c>
      <c r="N123" s="61">
        <f>'[17]51112'!P11</f>
        <v>0</v>
      </c>
      <c r="O123" s="61">
        <f>'[17]51112'!Q11</f>
        <v>0</v>
      </c>
      <c r="P123" s="61">
        <f>'[17]51112'!R11</f>
        <v>16000</v>
      </c>
      <c r="Q123" s="61">
        <f>'[17]51112'!S11</f>
        <v>0</v>
      </c>
      <c r="R123" s="61">
        <f>'[17]51112'!T11</f>
        <v>16000</v>
      </c>
      <c r="S123" s="61">
        <f>'[17]51112'!U11</f>
        <v>0</v>
      </c>
      <c r="T123" s="61">
        <f>'[17]51112'!V11</f>
        <v>16000</v>
      </c>
      <c r="U123" s="61">
        <f>'[17]51112'!W11</f>
        <v>0</v>
      </c>
      <c r="V123" s="351">
        <f t="shared" si="6"/>
        <v>80000</v>
      </c>
      <c r="W123" s="241"/>
      <c r="X123" s="241"/>
    </row>
    <row r="124" spans="1:24" s="190" customFormat="1" x14ac:dyDescent="0.25">
      <c r="A124" s="240">
        <f>'[17]21111'!$A$12</f>
        <v>1</v>
      </c>
      <c r="B124" s="240">
        <f>'[17]21111'!$F$2</f>
        <v>309</v>
      </c>
      <c r="C124" s="241" t="str">
        <f>'[17]21111'!$F$3</f>
        <v>SECRETARÍA DE DESARROLLO ECONÓMICO</v>
      </c>
      <c r="D124" s="240">
        <v>30903</v>
      </c>
      <c r="E124" s="241" t="str">
        <f>'[17]21111'!$F$5</f>
        <v>SECRETARÍA DE DESARROLLO ECONÓMICO</v>
      </c>
      <c r="F124" s="240">
        <v>5000</v>
      </c>
      <c r="G124" s="240">
        <v>51212</v>
      </c>
      <c r="H124" s="242" t="s">
        <v>297</v>
      </c>
      <c r="I124" s="61">
        <f>'[17]51512'!F12</f>
        <v>7640.53</v>
      </c>
      <c r="J124" s="61">
        <f>'[17]51512'!L11</f>
        <v>0</v>
      </c>
      <c r="K124" s="61">
        <f>'[17]51512'!M11</f>
        <v>0</v>
      </c>
      <c r="L124" s="61">
        <f>'[17]51512'!N11</f>
        <v>7640.53</v>
      </c>
      <c r="M124" s="61">
        <f>'[17]51512'!O11</f>
        <v>0</v>
      </c>
      <c r="N124" s="61">
        <f>'[17]51512'!P11</f>
        <v>0</v>
      </c>
      <c r="O124" s="61">
        <f>'[17]51512'!Q11</f>
        <v>0</v>
      </c>
      <c r="P124" s="61">
        <f>'[17]51512'!R11</f>
        <v>0</v>
      </c>
      <c r="Q124" s="61">
        <f>'[17]51512'!S11</f>
        <v>0</v>
      </c>
      <c r="R124" s="61">
        <f>'[17]51512'!T11</f>
        <v>0</v>
      </c>
      <c r="S124" s="61">
        <f>'[17]51512'!U11</f>
        <v>0</v>
      </c>
      <c r="T124" s="61">
        <f>'[17]51512'!V11</f>
        <v>0</v>
      </c>
      <c r="U124" s="61">
        <f>'[17]51512'!W11</f>
        <v>0</v>
      </c>
      <c r="V124" s="351">
        <f t="shared" si="6"/>
        <v>7640.53</v>
      </c>
      <c r="W124" s="241"/>
      <c r="X124" s="241"/>
    </row>
    <row r="125" spans="1:24" s="190" customFormat="1" hidden="1" x14ac:dyDescent="0.25">
      <c r="A125" s="240">
        <f>'[17]21111'!$A$12</f>
        <v>1</v>
      </c>
      <c r="B125" s="240">
        <f>'[17]21111'!$F$2</f>
        <v>309</v>
      </c>
      <c r="C125" s="241" t="str">
        <f>'[17]21111'!$F$3</f>
        <v>SECRETARÍA DE DESARROLLO ECONÓMICO</v>
      </c>
      <c r="D125" s="240">
        <f>'[17]21111'!$F$4</f>
        <v>30901</v>
      </c>
      <c r="E125" s="241" t="str">
        <f>'[17]21111'!$F$5</f>
        <v>SECRETARÍA DE DESARROLLO ECONÓMICO</v>
      </c>
      <c r="F125" s="240">
        <v>5000</v>
      </c>
      <c r="G125" s="240">
        <v>51312</v>
      </c>
      <c r="H125" s="242" t="s">
        <v>247</v>
      </c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351">
        <f t="shared" si="6"/>
        <v>0</v>
      </c>
      <c r="W125" s="241"/>
      <c r="X125" s="241"/>
    </row>
    <row r="126" spans="1:24" s="190" customFormat="1" ht="25.5" hidden="1" x14ac:dyDescent="0.25">
      <c r="A126" s="240">
        <f>'[17]21111'!$A$12</f>
        <v>1</v>
      </c>
      <c r="B126" s="240">
        <f>'[17]21111'!$F$2</f>
        <v>309</v>
      </c>
      <c r="C126" s="241" t="str">
        <f>'[17]21111'!$F$3</f>
        <v>SECRETARÍA DE DESARROLLO ECONÓMICO</v>
      </c>
      <c r="D126" s="240">
        <f>'[17]21111'!$F$4</f>
        <v>30901</v>
      </c>
      <c r="E126" s="241" t="str">
        <f>'[17]21111'!$F$5</f>
        <v>SECRETARÍA DE DESARROLLO ECONÓMICO</v>
      </c>
      <c r="F126" s="240">
        <v>5000</v>
      </c>
      <c r="G126" s="240">
        <v>51512</v>
      </c>
      <c r="H126" s="242" t="s">
        <v>248</v>
      </c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351">
        <f t="shared" si="6"/>
        <v>0</v>
      </c>
      <c r="W126" s="241"/>
      <c r="X126" s="241"/>
    </row>
    <row r="127" spans="1:24" s="190" customFormat="1" ht="25.5" hidden="1" x14ac:dyDescent="0.25">
      <c r="A127" s="240">
        <f>'[17]21111'!$A$12</f>
        <v>1</v>
      </c>
      <c r="B127" s="240">
        <f>'[17]21111'!$F$2</f>
        <v>309</v>
      </c>
      <c r="C127" s="241" t="str">
        <f>'[17]21111'!$F$3</f>
        <v>SECRETARÍA DE DESARROLLO ECONÓMICO</v>
      </c>
      <c r="D127" s="240">
        <f>'[17]21111'!$F$4</f>
        <v>30901</v>
      </c>
      <c r="E127" s="241" t="str">
        <f>'[17]21111'!$F$5</f>
        <v>SECRETARÍA DE DESARROLLO ECONÓMICO</v>
      </c>
      <c r="F127" s="240">
        <v>5000</v>
      </c>
      <c r="G127" s="240">
        <v>51912</v>
      </c>
      <c r="H127" s="242" t="s">
        <v>249</v>
      </c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351">
        <f t="shared" ref="V127:V151" si="7">SUM(J127:U127)</f>
        <v>0</v>
      </c>
      <c r="W127" s="241"/>
      <c r="X127" s="241"/>
    </row>
    <row r="128" spans="1:24" s="190" customFormat="1" hidden="1" x14ac:dyDescent="0.25">
      <c r="A128" s="240">
        <f>'[17]21111'!$A$12</f>
        <v>1</v>
      </c>
      <c r="B128" s="240">
        <f>'[17]21111'!$F$2</f>
        <v>309</v>
      </c>
      <c r="C128" s="241" t="str">
        <f>'[17]21111'!$F$3</f>
        <v>SECRETARÍA DE DESARROLLO ECONÓMICO</v>
      </c>
      <c r="D128" s="240">
        <f>'[17]21111'!$F$4</f>
        <v>30901</v>
      </c>
      <c r="E128" s="241" t="str">
        <f>'[17]21111'!$F$5</f>
        <v>SECRETARÍA DE DESARROLLO ECONÓMICO</v>
      </c>
      <c r="F128" s="240">
        <v>5000</v>
      </c>
      <c r="G128" s="240">
        <v>52112</v>
      </c>
      <c r="H128" s="242" t="s">
        <v>250</v>
      </c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351">
        <f t="shared" si="7"/>
        <v>0</v>
      </c>
      <c r="W128" s="241"/>
      <c r="X128" s="241"/>
    </row>
    <row r="129" spans="1:24" s="190" customFormat="1" hidden="1" x14ac:dyDescent="0.25">
      <c r="A129" s="240">
        <f>'[17]21111'!$A$12</f>
        <v>1</v>
      </c>
      <c r="B129" s="240">
        <f>'[17]21111'!$F$2</f>
        <v>309</v>
      </c>
      <c r="C129" s="241" t="str">
        <f>'[17]21111'!$F$3</f>
        <v>SECRETARÍA DE DESARROLLO ECONÓMICO</v>
      </c>
      <c r="D129" s="240">
        <f>'[17]21111'!$F$4</f>
        <v>30901</v>
      </c>
      <c r="E129" s="241" t="str">
        <f>'[17]21111'!$F$5</f>
        <v>SECRETARÍA DE DESARROLLO ECONÓMICO</v>
      </c>
      <c r="F129" s="240">
        <v>5000</v>
      </c>
      <c r="G129" s="240">
        <v>52212</v>
      </c>
      <c r="H129" s="242" t="s">
        <v>251</v>
      </c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351">
        <f t="shared" si="7"/>
        <v>0</v>
      </c>
      <c r="W129" s="241"/>
      <c r="X129" s="241"/>
    </row>
    <row r="130" spans="1:24" s="190" customFormat="1" hidden="1" x14ac:dyDescent="0.25">
      <c r="A130" s="240">
        <f>'[17]21111'!$A$12</f>
        <v>1</v>
      </c>
      <c r="B130" s="240">
        <f>'[17]21111'!$F$2</f>
        <v>309</v>
      </c>
      <c r="C130" s="241" t="str">
        <f>'[17]21111'!$F$3</f>
        <v>SECRETARÍA DE DESARROLLO ECONÓMICO</v>
      </c>
      <c r="D130" s="240">
        <f>'[17]21111'!$F$4</f>
        <v>30901</v>
      </c>
      <c r="E130" s="241" t="str">
        <f>'[17]21111'!$F$5</f>
        <v>SECRETARÍA DE DESARROLLO ECONÓMICO</v>
      </c>
      <c r="F130" s="240">
        <v>5000</v>
      </c>
      <c r="G130" s="240">
        <v>52312</v>
      </c>
      <c r="H130" s="242" t="s">
        <v>252</v>
      </c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351">
        <f t="shared" si="7"/>
        <v>0</v>
      </c>
      <c r="W130" s="241"/>
      <c r="X130" s="241"/>
    </row>
    <row r="131" spans="1:24" s="190" customFormat="1" ht="25.5" hidden="1" x14ac:dyDescent="0.25">
      <c r="A131" s="240">
        <f>'[17]21111'!$A$12</f>
        <v>1</v>
      </c>
      <c r="B131" s="240">
        <f>'[17]21111'!$F$2</f>
        <v>309</v>
      </c>
      <c r="C131" s="241" t="str">
        <f>'[17]21111'!$F$3</f>
        <v>SECRETARÍA DE DESARROLLO ECONÓMICO</v>
      </c>
      <c r="D131" s="240">
        <f>'[17]21111'!$F$4</f>
        <v>30901</v>
      </c>
      <c r="E131" s="241" t="str">
        <f>'[17]21111'!$F$5</f>
        <v>SECRETARÍA DE DESARROLLO ECONÓMICO</v>
      </c>
      <c r="F131" s="240">
        <v>5000</v>
      </c>
      <c r="G131" s="240">
        <v>52912</v>
      </c>
      <c r="H131" s="242" t="s">
        <v>253</v>
      </c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351">
        <f t="shared" si="7"/>
        <v>0</v>
      </c>
      <c r="W131" s="241"/>
      <c r="X131" s="241"/>
    </row>
    <row r="132" spans="1:24" s="190" customFormat="1" hidden="1" x14ac:dyDescent="0.25">
      <c r="A132" s="240">
        <f>'[17]21111'!$A$12</f>
        <v>1</v>
      </c>
      <c r="B132" s="240">
        <f>'[17]21111'!$F$2</f>
        <v>309</v>
      </c>
      <c r="C132" s="241" t="str">
        <f>'[17]21111'!$F$3</f>
        <v>SECRETARÍA DE DESARROLLO ECONÓMICO</v>
      </c>
      <c r="D132" s="240">
        <f>'[17]21111'!$F$4</f>
        <v>30901</v>
      </c>
      <c r="E132" s="241" t="str">
        <f>'[17]21111'!$F$5</f>
        <v>SECRETARÍA DE DESARROLLO ECONÓMICO</v>
      </c>
      <c r="F132" s="240">
        <v>5000</v>
      </c>
      <c r="G132" s="240">
        <v>53112</v>
      </c>
      <c r="H132" s="242" t="s">
        <v>254</v>
      </c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351">
        <f t="shared" si="7"/>
        <v>0</v>
      </c>
      <c r="W132" s="241"/>
      <c r="X132" s="241"/>
    </row>
    <row r="133" spans="1:24" s="190" customFormat="1" hidden="1" x14ac:dyDescent="0.25">
      <c r="A133" s="240">
        <f>'[17]21111'!$A$12</f>
        <v>1</v>
      </c>
      <c r="B133" s="240">
        <f>'[17]21111'!$F$2</f>
        <v>309</v>
      </c>
      <c r="C133" s="241" t="str">
        <f>'[17]21111'!$F$3</f>
        <v>SECRETARÍA DE DESARROLLO ECONÓMICO</v>
      </c>
      <c r="D133" s="240">
        <f>'[17]21111'!$F$4</f>
        <v>30901</v>
      </c>
      <c r="E133" s="241" t="str">
        <f>'[17]21111'!$F$5</f>
        <v>SECRETARÍA DE DESARROLLO ECONÓMICO</v>
      </c>
      <c r="F133" s="240">
        <v>5000</v>
      </c>
      <c r="G133" s="240">
        <v>53212</v>
      </c>
      <c r="H133" s="242" t="s">
        <v>255</v>
      </c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351">
        <f t="shared" si="7"/>
        <v>0</v>
      </c>
      <c r="W133" s="241"/>
      <c r="X133" s="241"/>
    </row>
    <row r="134" spans="1:24" s="190" customFormat="1" x14ac:dyDescent="0.25">
      <c r="A134" s="240">
        <f>'[17]21111'!$A$12</f>
        <v>1</v>
      </c>
      <c r="B134" s="240">
        <f>'[17]21111'!$F$2</f>
        <v>309</v>
      </c>
      <c r="C134" s="241" t="str">
        <f>'[17]21111'!$F$3</f>
        <v>SECRETARÍA DE DESARROLLO ECONÓMICO</v>
      </c>
      <c r="D134" s="240">
        <f>'[17]21111'!$F$4</f>
        <v>30901</v>
      </c>
      <c r="E134" s="241" t="str">
        <f>'[17]21111'!$F$5</f>
        <v>SECRETARÍA DE DESARROLLO ECONÓMICO</v>
      </c>
      <c r="F134" s="240">
        <v>5000</v>
      </c>
      <c r="G134" s="240">
        <v>54112</v>
      </c>
      <c r="H134" s="242" t="s">
        <v>256</v>
      </c>
      <c r="I134" s="61">
        <f>'[17]54112'!F12</f>
        <v>43000</v>
      </c>
      <c r="J134" s="61">
        <f>'[17]54112'!L11</f>
        <v>0</v>
      </c>
      <c r="K134" s="61">
        <f>'[17]54112'!M11</f>
        <v>0</v>
      </c>
      <c r="L134" s="61">
        <f>'[17]54112'!N11</f>
        <v>21500</v>
      </c>
      <c r="M134" s="61">
        <f>'[17]54112'!O11</f>
        <v>0</v>
      </c>
      <c r="N134" s="61">
        <f>'[17]54112'!P11</f>
        <v>0</v>
      </c>
      <c r="O134" s="61">
        <f>'[17]54112'!Q11</f>
        <v>0</v>
      </c>
      <c r="P134" s="61">
        <f>'[17]54112'!R11</f>
        <v>0</v>
      </c>
      <c r="Q134" s="61">
        <f>'[17]54112'!S11</f>
        <v>21500</v>
      </c>
      <c r="R134" s="61">
        <f>'[17]54112'!T11</f>
        <v>0</v>
      </c>
      <c r="S134" s="61">
        <f>'[17]54112'!U11</f>
        <v>0</v>
      </c>
      <c r="T134" s="61">
        <f>'[17]54112'!V11</f>
        <v>0</v>
      </c>
      <c r="U134" s="61">
        <f>'[17]54112'!W11</f>
        <v>0</v>
      </c>
      <c r="V134" s="351">
        <f t="shared" si="7"/>
        <v>43000</v>
      </c>
      <c r="W134" s="241"/>
      <c r="X134" s="241"/>
    </row>
    <row r="135" spans="1:24" s="190" customFormat="1" ht="15" hidden="1" x14ac:dyDescent="0.25">
      <c r="A135" s="216">
        <f>'[17]21111'!$A$12</f>
        <v>1</v>
      </c>
      <c r="B135" s="216">
        <f>'[17]21111'!$F$2</f>
        <v>309</v>
      </c>
      <c r="C135" s="217" t="str">
        <f>'[17]21111'!$F$3</f>
        <v>SECRETARÍA DE DESARROLLO ECONÓMICO</v>
      </c>
      <c r="D135" s="216">
        <f>'[17]21111'!$F$4</f>
        <v>30901</v>
      </c>
      <c r="E135" s="217" t="str">
        <f>'[17]21111'!$F$5</f>
        <v>SECRETARÍA DE DESARROLLO ECONÓMICO</v>
      </c>
      <c r="F135" s="216">
        <v>5000</v>
      </c>
      <c r="G135" s="216">
        <v>54211</v>
      </c>
      <c r="H135" s="218" t="s">
        <v>257</v>
      </c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20">
        <f t="shared" si="7"/>
        <v>0</v>
      </c>
      <c r="W135" s="217"/>
      <c r="X135" s="217"/>
    </row>
    <row r="136" spans="1:24" s="190" customFormat="1" ht="15" hidden="1" x14ac:dyDescent="0.25">
      <c r="A136" s="216">
        <f>'[17]21111'!$A$12</f>
        <v>1</v>
      </c>
      <c r="B136" s="216">
        <f>'[17]21111'!$F$2</f>
        <v>309</v>
      </c>
      <c r="C136" s="217" t="str">
        <f>'[17]21111'!$F$3</f>
        <v>SECRETARÍA DE DESARROLLO ECONÓMICO</v>
      </c>
      <c r="D136" s="216">
        <f>'[17]21111'!$F$4</f>
        <v>30901</v>
      </c>
      <c r="E136" s="217" t="str">
        <f>'[17]21111'!$F$5</f>
        <v>SECRETARÍA DE DESARROLLO ECONÓMICO</v>
      </c>
      <c r="F136" s="216">
        <v>5000</v>
      </c>
      <c r="G136" s="216">
        <v>54912</v>
      </c>
      <c r="H136" s="218" t="s">
        <v>258</v>
      </c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20">
        <f t="shared" si="7"/>
        <v>0</v>
      </c>
      <c r="W136" s="217"/>
      <c r="X136" s="217"/>
    </row>
    <row r="137" spans="1:24" s="190" customFormat="1" ht="15" hidden="1" x14ac:dyDescent="0.25">
      <c r="A137" s="216">
        <f>'[17]21111'!$A$12</f>
        <v>1</v>
      </c>
      <c r="B137" s="216">
        <f>'[17]21111'!$F$2</f>
        <v>309</v>
      </c>
      <c r="C137" s="217" t="str">
        <f>'[17]21111'!$F$3</f>
        <v>SECRETARÍA DE DESARROLLO ECONÓMICO</v>
      </c>
      <c r="D137" s="216">
        <f>'[17]21111'!$F$4</f>
        <v>30901</v>
      </c>
      <c r="E137" s="217" t="str">
        <f>'[17]21111'!$F$5</f>
        <v>SECRETARÍA DE DESARROLLO ECONÓMICO</v>
      </c>
      <c r="F137" s="216">
        <v>5000</v>
      </c>
      <c r="G137" s="216">
        <v>55112</v>
      </c>
      <c r="H137" s="218" t="s">
        <v>259</v>
      </c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20">
        <f t="shared" si="7"/>
        <v>0</v>
      </c>
      <c r="W137" s="217"/>
      <c r="X137" s="217"/>
    </row>
    <row r="138" spans="1:24" s="190" customFormat="1" ht="15" hidden="1" x14ac:dyDescent="0.25">
      <c r="A138" s="216">
        <f>'[17]21111'!$A$12</f>
        <v>1</v>
      </c>
      <c r="B138" s="216">
        <f>'[17]21111'!$F$2</f>
        <v>309</v>
      </c>
      <c r="C138" s="217" t="str">
        <f>'[17]21111'!$F$3</f>
        <v>SECRETARÍA DE DESARROLLO ECONÓMICO</v>
      </c>
      <c r="D138" s="216">
        <f>'[17]21111'!$F$4</f>
        <v>30901</v>
      </c>
      <c r="E138" s="217" t="str">
        <f>'[17]21111'!$F$5</f>
        <v>SECRETARÍA DE DESARROLLO ECONÓMICO</v>
      </c>
      <c r="F138" s="216">
        <v>5000</v>
      </c>
      <c r="G138" s="216">
        <v>56312</v>
      </c>
      <c r="H138" s="218" t="s">
        <v>260</v>
      </c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20">
        <f t="shared" si="7"/>
        <v>0</v>
      </c>
      <c r="W138" s="217"/>
      <c r="X138" s="217"/>
    </row>
    <row r="139" spans="1:24" s="190" customFormat="1" ht="42.75" hidden="1" x14ac:dyDescent="0.25">
      <c r="A139" s="216">
        <f>'[17]21111'!$A$12</f>
        <v>1</v>
      </c>
      <c r="B139" s="216">
        <f>'[17]21111'!$F$2</f>
        <v>309</v>
      </c>
      <c r="C139" s="217" t="str">
        <f>'[17]21111'!$F$3</f>
        <v>SECRETARÍA DE DESARROLLO ECONÓMICO</v>
      </c>
      <c r="D139" s="216">
        <f>'[17]21111'!$F$4</f>
        <v>30901</v>
      </c>
      <c r="E139" s="217" t="str">
        <f>'[17]21111'!$F$5</f>
        <v>SECRETARÍA DE DESARROLLO ECONÓMICO</v>
      </c>
      <c r="F139" s="216">
        <v>5000</v>
      </c>
      <c r="G139" s="216">
        <v>56412</v>
      </c>
      <c r="H139" s="218" t="s">
        <v>261</v>
      </c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20">
        <f t="shared" si="7"/>
        <v>0</v>
      </c>
      <c r="W139" s="217"/>
      <c r="X139" s="217"/>
    </row>
    <row r="140" spans="1:24" s="190" customFormat="1" ht="28.5" hidden="1" x14ac:dyDescent="0.25">
      <c r="A140" s="216">
        <f>'[17]21111'!$A$12</f>
        <v>1</v>
      </c>
      <c r="B140" s="216">
        <f>'[17]21111'!$F$2</f>
        <v>309</v>
      </c>
      <c r="C140" s="217" t="str">
        <f>'[17]21111'!$F$3</f>
        <v>SECRETARÍA DE DESARROLLO ECONÓMICO</v>
      </c>
      <c r="D140" s="216">
        <f>'[17]21111'!$F$4</f>
        <v>30901</v>
      </c>
      <c r="E140" s="217" t="str">
        <f>'[17]21111'!$F$5</f>
        <v>SECRETARÍA DE DESARROLLO ECONÓMICO</v>
      </c>
      <c r="F140" s="216">
        <v>5000</v>
      </c>
      <c r="G140" s="216">
        <v>56512</v>
      </c>
      <c r="H140" s="218" t="s">
        <v>262</v>
      </c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20">
        <f t="shared" si="7"/>
        <v>0</v>
      </c>
      <c r="W140" s="217"/>
      <c r="X140" s="217"/>
    </row>
    <row r="141" spans="1:24" s="190" customFormat="1" ht="28.5" hidden="1" x14ac:dyDescent="0.25">
      <c r="A141" s="216">
        <f>'[17]21111'!$A$12</f>
        <v>1</v>
      </c>
      <c r="B141" s="216">
        <f>'[17]21111'!$F$2</f>
        <v>309</v>
      </c>
      <c r="C141" s="217" t="str">
        <f>'[17]21111'!$F$3</f>
        <v>SECRETARÍA DE DESARROLLO ECONÓMICO</v>
      </c>
      <c r="D141" s="216">
        <f>'[17]21111'!$F$4</f>
        <v>30901</v>
      </c>
      <c r="E141" s="217" t="str">
        <f>'[17]21111'!$F$5</f>
        <v>SECRETARÍA DE DESARROLLO ECONÓMICO</v>
      </c>
      <c r="F141" s="216">
        <v>5000</v>
      </c>
      <c r="G141" s="216">
        <v>56612</v>
      </c>
      <c r="H141" s="218" t="s">
        <v>263</v>
      </c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20">
        <f t="shared" si="7"/>
        <v>0</v>
      </c>
      <c r="W141" s="217"/>
      <c r="X141" s="217"/>
    </row>
    <row r="142" spans="1:24" s="190" customFormat="1" ht="15" hidden="1" x14ac:dyDescent="0.25">
      <c r="A142" s="216">
        <f>'[17]21111'!$A$12</f>
        <v>1</v>
      </c>
      <c r="B142" s="216">
        <f>'[17]21111'!$F$2</f>
        <v>309</v>
      </c>
      <c r="C142" s="217" t="str">
        <f>'[17]21111'!$F$3</f>
        <v>SECRETARÍA DE DESARROLLO ECONÓMICO</v>
      </c>
      <c r="D142" s="216">
        <f>'[17]21111'!$F$4</f>
        <v>30901</v>
      </c>
      <c r="E142" s="217" t="str">
        <f>'[17]21111'!$F$5</f>
        <v>SECRETARÍA DE DESARROLLO ECONÓMICO</v>
      </c>
      <c r="F142" s="216">
        <v>5000</v>
      </c>
      <c r="G142" s="216">
        <v>56712</v>
      </c>
      <c r="H142" s="218" t="s">
        <v>264</v>
      </c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20">
        <f t="shared" si="7"/>
        <v>0</v>
      </c>
      <c r="W142" s="217"/>
      <c r="X142" s="217"/>
    </row>
    <row r="143" spans="1:24" s="190" customFormat="1" ht="15" hidden="1" x14ac:dyDescent="0.25">
      <c r="A143" s="216">
        <f>'[17]21111'!$A$12</f>
        <v>1</v>
      </c>
      <c r="B143" s="216">
        <f>'[17]21111'!$F$2</f>
        <v>309</v>
      </c>
      <c r="C143" s="217" t="str">
        <f>'[17]21111'!$F$3</f>
        <v>SECRETARÍA DE DESARROLLO ECONÓMICO</v>
      </c>
      <c r="D143" s="216">
        <f>'[17]21111'!$F$4</f>
        <v>30901</v>
      </c>
      <c r="E143" s="217" t="str">
        <f>'[17]21111'!$F$5</f>
        <v>SECRETARÍA DE DESARROLLO ECONÓMICO</v>
      </c>
      <c r="F143" s="216">
        <v>5000</v>
      </c>
      <c r="G143" s="216">
        <v>56912</v>
      </c>
      <c r="H143" s="218" t="s">
        <v>265</v>
      </c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20">
        <f t="shared" si="7"/>
        <v>0</v>
      </c>
      <c r="W143" s="217"/>
      <c r="X143" s="217"/>
    </row>
    <row r="144" spans="1:24" s="190" customFormat="1" ht="15" hidden="1" x14ac:dyDescent="0.25">
      <c r="A144" s="216">
        <f>'[17]21111'!$A$12</f>
        <v>1</v>
      </c>
      <c r="B144" s="216">
        <f>'[17]21111'!$F$2</f>
        <v>309</v>
      </c>
      <c r="C144" s="217" t="str">
        <f>'[17]21111'!$F$3</f>
        <v>SECRETARÍA DE DESARROLLO ECONÓMICO</v>
      </c>
      <c r="D144" s="216">
        <f>'[17]21111'!$F$4</f>
        <v>30901</v>
      </c>
      <c r="E144" s="217" t="str">
        <f>'[17]21111'!$F$5</f>
        <v>SECRETARÍA DE DESARROLLO ECONÓMICO</v>
      </c>
      <c r="F144" s="216">
        <v>5000</v>
      </c>
      <c r="G144" s="216">
        <v>57712</v>
      </c>
      <c r="H144" s="218" t="s">
        <v>266</v>
      </c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20">
        <f t="shared" si="7"/>
        <v>0</v>
      </c>
      <c r="W144" s="217"/>
      <c r="X144" s="217"/>
    </row>
    <row r="145" spans="1:24" s="190" customFormat="1" ht="15" hidden="1" x14ac:dyDescent="0.25">
      <c r="A145" s="216">
        <f>'[17]21111'!$A$12</f>
        <v>1</v>
      </c>
      <c r="B145" s="216">
        <f>'[17]21111'!$F$2</f>
        <v>309</v>
      </c>
      <c r="C145" s="217" t="str">
        <f>'[17]21111'!$F$3</f>
        <v>SECRETARÍA DE DESARROLLO ECONÓMICO</v>
      </c>
      <c r="D145" s="216">
        <f>'[17]21111'!$F$4</f>
        <v>30901</v>
      </c>
      <c r="E145" s="217" t="str">
        <f>'[17]21111'!$F$5</f>
        <v>SECRETARÍA DE DESARROLLO ECONÓMICO</v>
      </c>
      <c r="F145" s="216">
        <v>5000</v>
      </c>
      <c r="G145" s="216">
        <v>57812</v>
      </c>
      <c r="H145" s="218" t="s">
        <v>267</v>
      </c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20">
        <f t="shared" si="7"/>
        <v>0</v>
      </c>
      <c r="W145" s="217"/>
      <c r="X145" s="217"/>
    </row>
    <row r="146" spans="1:24" s="190" customFormat="1" ht="15" hidden="1" x14ac:dyDescent="0.25">
      <c r="A146" s="216">
        <f>'[17]21111'!$A$12</f>
        <v>1</v>
      </c>
      <c r="B146" s="216">
        <f>'[17]21111'!$F$2</f>
        <v>309</v>
      </c>
      <c r="C146" s="217" t="str">
        <f>'[17]21111'!$F$3</f>
        <v>SECRETARÍA DE DESARROLLO ECONÓMICO</v>
      </c>
      <c r="D146" s="216">
        <f>'[17]21111'!$F$4</f>
        <v>30901</v>
      </c>
      <c r="E146" s="217" t="str">
        <f>'[17]21111'!$F$5</f>
        <v>SECRETARÍA DE DESARROLLO ECONÓMICO</v>
      </c>
      <c r="F146" s="216">
        <v>5000</v>
      </c>
      <c r="G146" s="216">
        <v>58112</v>
      </c>
      <c r="H146" s="218" t="s">
        <v>268</v>
      </c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20">
        <f t="shared" si="7"/>
        <v>0</v>
      </c>
      <c r="W146" s="217"/>
      <c r="X146" s="217"/>
    </row>
    <row r="147" spans="1:24" s="190" customFormat="1" ht="15" hidden="1" x14ac:dyDescent="0.25">
      <c r="A147" s="216">
        <f>'[17]21111'!$A$12</f>
        <v>1</v>
      </c>
      <c r="B147" s="216">
        <f>'[17]21111'!$F$2</f>
        <v>309</v>
      </c>
      <c r="C147" s="217" t="str">
        <f>'[17]21111'!$F$3</f>
        <v>SECRETARÍA DE DESARROLLO ECONÓMICO</v>
      </c>
      <c r="D147" s="216">
        <f>'[17]21111'!$F$4</f>
        <v>30901</v>
      </c>
      <c r="E147" s="217" t="str">
        <f>'[17]21111'!$F$5</f>
        <v>SECRETARÍA DE DESARROLLO ECONÓMICO</v>
      </c>
      <c r="F147" s="216">
        <v>5000</v>
      </c>
      <c r="G147" s="216">
        <v>58212</v>
      </c>
      <c r="H147" s="218" t="s">
        <v>269</v>
      </c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20">
        <f t="shared" si="7"/>
        <v>0</v>
      </c>
      <c r="W147" s="217"/>
      <c r="X147" s="217"/>
    </row>
    <row r="148" spans="1:24" s="190" customFormat="1" ht="15" hidden="1" x14ac:dyDescent="0.25">
      <c r="A148" s="216">
        <f>'[17]21111'!$A$12</f>
        <v>1</v>
      </c>
      <c r="B148" s="216">
        <f>'[17]21111'!$F$2</f>
        <v>309</v>
      </c>
      <c r="C148" s="217" t="str">
        <f>'[17]21111'!$F$3</f>
        <v>SECRETARÍA DE DESARROLLO ECONÓMICO</v>
      </c>
      <c r="D148" s="216">
        <f>'[17]21111'!$F$4</f>
        <v>30901</v>
      </c>
      <c r="E148" s="217" t="str">
        <f>'[17]21111'!$F$5</f>
        <v>SECRETARÍA DE DESARROLLO ECONÓMICO</v>
      </c>
      <c r="F148" s="216">
        <v>5000</v>
      </c>
      <c r="G148" s="216">
        <v>58312</v>
      </c>
      <c r="H148" s="218" t="s">
        <v>270</v>
      </c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20">
        <f t="shared" si="7"/>
        <v>0</v>
      </c>
      <c r="W148" s="217"/>
      <c r="X148" s="217"/>
    </row>
    <row r="149" spans="1:24" s="190" customFormat="1" ht="15" hidden="1" x14ac:dyDescent="0.25">
      <c r="A149" s="216">
        <f>'[17]21111'!$A$12</f>
        <v>1</v>
      </c>
      <c r="B149" s="216">
        <f>'[17]21111'!$F$2</f>
        <v>309</v>
      </c>
      <c r="C149" s="217" t="str">
        <f>'[17]21111'!$F$3</f>
        <v>SECRETARÍA DE DESARROLLO ECONÓMICO</v>
      </c>
      <c r="D149" s="216">
        <f>'[17]21111'!$F$4</f>
        <v>30901</v>
      </c>
      <c r="E149" s="217" t="str">
        <f>'[17]21111'!$F$5</f>
        <v>SECRETARÍA DE DESARROLLO ECONÓMICO</v>
      </c>
      <c r="F149" s="216">
        <v>5000</v>
      </c>
      <c r="G149" s="216">
        <v>58912</v>
      </c>
      <c r="H149" s="218" t="s">
        <v>298</v>
      </c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20">
        <f t="shared" si="7"/>
        <v>0</v>
      </c>
      <c r="W149" s="217"/>
      <c r="X149" s="217"/>
    </row>
    <row r="150" spans="1:24" s="190" customFormat="1" ht="15" hidden="1" x14ac:dyDescent="0.25">
      <c r="A150" s="216">
        <f>'[17]21111'!$A$12</f>
        <v>1</v>
      </c>
      <c r="B150" s="216">
        <f>'[17]21111'!$F$2</f>
        <v>309</v>
      </c>
      <c r="C150" s="217" t="str">
        <f>'[17]21111'!$F$3</f>
        <v>SECRETARÍA DE DESARROLLO ECONÓMICO</v>
      </c>
      <c r="D150" s="216">
        <f>'[17]21111'!$F$4</f>
        <v>30901</v>
      </c>
      <c r="E150" s="217" t="str">
        <f>'[17]21111'!$F$5</f>
        <v>SECRETARÍA DE DESARROLLO ECONÓMICO</v>
      </c>
      <c r="F150" s="216">
        <v>5000</v>
      </c>
      <c r="G150" s="216">
        <v>59112</v>
      </c>
      <c r="H150" s="218" t="s">
        <v>271</v>
      </c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20">
        <f t="shared" si="7"/>
        <v>0</v>
      </c>
      <c r="W150" s="217"/>
      <c r="X150" s="217"/>
    </row>
    <row r="151" spans="1:24" s="190" customFormat="1" ht="15" hidden="1" x14ac:dyDescent="0.25">
      <c r="A151" s="216">
        <f>'[17]21111'!$A$12</f>
        <v>1</v>
      </c>
      <c r="B151" s="216">
        <f>'[17]21111'!$F$2</f>
        <v>309</v>
      </c>
      <c r="C151" s="217" t="str">
        <f>'[17]21111'!$F$3</f>
        <v>SECRETARÍA DE DESARROLLO ECONÓMICO</v>
      </c>
      <c r="D151" s="216">
        <f>'[17]21111'!$F$4</f>
        <v>30901</v>
      </c>
      <c r="E151" s="217" t="str">
        <f>'[17]21111'!$F$5</f>
        <v>SECRETARÍA DE DESARROLLO ECONÓMICO</v>
      </c>
      <c r="F151" s="216">
        <v>5000</v>
      </c>
      <c r="G151" s="216">
        <v>59712</v>
      </c>
      <c r="H151" s="218" t="s">
        <v>272</v>
      </c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20">
        <f t="shared" si="7"/>
        <v>0</v>
      </c>
      <c r="W151" s="217"/>
      <c r="X151" s="217"/>
    </row>
    <row r="152" spans="1:24" s="190" customFormat="1" x14ac:dyDescent="0.25">
      <c r="A152" s="342"/>
      <c r="B152" s="342"/>
      <c r="D152" s="342"/>
      <c r="F152" s="342"/>
      <c r="G152" s="342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</row>
    <row r="153" spans="1:24" s="129" customFormat="1" ht="15" x14ac:dyDescent="0.25">
      <c r="I153" s="130"/>
      <c r="J153" s="130"/>
      <c r="O153" s="130"/>
      <c r="P153" s="130"/>
      <c r="Q153" s="130"/>
      <c r="R153" s="130"/>
      <c r="S153" s="130"/>
      <c r="T153" s="130"/>
      <c r="U153" s="130"/>
    </row>
    <row r="154" spans="1:24" s="118" customFormat="1" ht="15" x14ac:dyDescent="0.25">
      <c r="F154" s="127"/>
      <c r="G154" s="127"/>
      <c r="I154" s="131"/>
      <c r="J154" s="131"/>
      <c r="Q154" s="128"/>
      <c r="R154" s="128"/>
      <c r="S154" s="128"/>
      <c r="T154" s="131"/>
    </row>
    <row r="155" spans="1:24" s="118" customFormat="1" ht="15" x14ac:dyDescent="0.25">
      <c r="A155" s="129"/>
      <c r="B155" s="129"/>
      <c r="C155" s="129"/>
      <c r="D155" s="129"/>
      <c r="F155" s="127"/>
      <c r="G155" s="127"/>
      <c r="I155" s="127"/>
      <c r="J155" s="130"/>
      <c r="K155" s="130"/>
      <c r="L155" s="130"/>
      <c r="M155" s="129"/>
      <c r="Q155" s="128"/>
      <c r="R155" s="128"/>
      <c r="S155" s="128"/>
      <c r="T155" s="127"/>
      <c r="U155" s="130"/>
      <c r="V155" s="128"/>
      <c r="W155" s="128"/>
      <c r="X155" s="128"/>
    </row>
    <row r="156" spans="1:24" s="118" customFormat="1" ht="29.25" customHeight="1" x14ac:dyDescent="0.25">
      <c r="A156" s="663" t="s">
        <v>38</v>
      </c>
      <c r="B156" s="663"/>
      <c r="C156" s="663"/>
      <c r="D156" s="663"/>
      <c r="E156" s="135"/>
      <c r="F156" s="137"/>
      <c r="G156" s="127"/>
      <c r="I156" s="138"/>
      <c r="J156" s="663" t="s">
        <v>35</v>
      </c>
      <c r="K156" s="663"/>
      <c r="L156" s="663"/>
      <c r="M156" s="663"/>
      <c r="Q156" s="128"/>
      <c r="R156" s="128"/>
      <c r="S156" s="128"/>
      <c r="T156" s="663" t="s">
        <v>39</v>
      </c>
      <c r="U156" s="663"/>
      <c r="V156" s="663"/>
      <c r="W156" s="663"/>
      <c r="X156" s="128"/>
    </row>
    <row r="157" spans="1:24" s="118" customFormat="1" ht="29.25" customHeight="1" x14ac:dyDescent="0.25">
      <c r="A157" s="135"/>
    </row>
    <row r="158" spans="1:24" s="118" customFormat="1" ht="26.25" customHeight="1" x14ac:dyDescent="0.25"/>
    <row r="159" spans="1:24" ht="29.25" customHeight="1" x14ac:dyDescent="0.2">
      <c r="A159" s="135"/>
      <c r="B159" s="135"/>
      <c r="C159" s="135"/>
      <c r="D159" s="135"/>
      <c r="E159" s="135"/>
      <c r="F159" s="137"/>
      <c r="I159" s="138"/>
      <c r="J159" s="139"/>
      <c r="T159" s="138"/>
      <c r="U159" s="139"/>
      <c r="V159" s="139"/>
      <c r="W159" s="139"/>
      <c r="X159" s="139"/>
    </row>
    <row r="160" spans="1:24" ht="15" x14ac:dyDescent="0.25">
      <c r="A160" s="141"/>
      <c r="B160" s="88"/>
      <c r="D160" s="88"/>
    </row>
    <row r="161" spans="1:23" ht="15" x14ac:dyDescent="0.2">
      <c r="A161" s="734" t="s">
        <v>397</v>
      </c>
      <c r="B161" s="734"/>
      <c r="C161" s="734"/>
      <c r="D161" s="734"/>
      <c r="E161" s="137"/>
      <c r="F161" s="127"/>
      <c r="G161" s="118"/>
      <c r="H161" s="138"/>
      <c r="I161" s="139"/>
      <c r="J161" s="734" t="s">
        <v>398</v>
      </c>
      <c r="K161" s="734"/>
      <c r="L161" s="734"/>
      <c r="M161" s="734"/>
      <c r="N161" s="118"/>
      <c r="O161" s="118"/>
      <c r="P161" s="128"/>
      <c r="Q161" s="128"/>
      <c r="R161" s="128"/>
      <c r="S161" s="138"/>
      <c r="T161" s="734" t="s">
        <v>398</v>
      </c>
      <c r="U161" s="734"/>
      <c r="V161" s="734"/>
      <c r="W161" s="734"/>
    </row>
    <row r="162" spans="1:23" ht="15" x14ac:dyDescent="0.2">
      <c r="A162" s="731" t="s">
        <v>370</v>
      </c>
      <c r="B162" s="731"/>
      <c r="C162" s="731"/>
      <c r="D162" s="731"/>
      <c r="E162" s="137"/>
      <c r="F162" s="127"/>
      <c r="G162" s="118"/>
      <c r="H162" s="138"/>
      <c r="I162" s="139"/>
      <c r="J162" s="731" t="s">
        <v>399</v>
      </c>
      <c r="K162" s="731"/>
      <c r="L162" s="731"/>
      <c r="M162" s="731"/>
      <c r="N162" s="118"/>
      <c r="O162" s="118"/>
      <c r="P162" s="128"/>
      <c r="Q162" s="128"/>
      <c r="R162" s="128"/>
      <c r="S162" s="138"/>
      <c r="T162" s="731" t="s">
        <v>399</v>
      </c>
      <c r="U162" s="731"/>
      <c r="V162" s="731"/>
      <c r="W162" s="731"/>
    </row>
  </sheetData>
  <mergeCells count="30">
    <mergeCell ref="A162:D162"/>
    <mergeCell ref="J162:M162"/>
    <mergeCell ref="T162:W162"/>
    <mergeCell ref="A156:D156"/>
    <mergeCell ref="J156:M156"/>
    <mergeCell ref="T156:W156"/>
    <mergeCell ref="A161:D161"/>
    <mergeCell ref="J161:M161"/>
    <mergeCell ref="T161:W161"/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A8:A14"/>
    <mergeCell ref="B8:C8"/>
    <mergeCell ref="D8:E8"/>
    <mergeCell ref="G8:H8"/>
    <mergeCell ref="I8:I9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Z17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33.5703125" style="91" bestFit="1" customWidth="1"/>
    <col min="10" max="13" width="17.140625" style="91" customWidth="1"/>
    <col min="14" max="15" width="18.42578125" style="91" bestFit="1" customWidth="1"/>
    <col min="16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25" width="11.42578125" style="88"/>
    <col min="26" max="26" width="13.7109375" style="88" bestFit="1" customWidth="1"/>
    <col min="27" max="16384" width="11.42578125" style="88"/>
  </cols>
  <sheetData>
    <row r="1" spans="1:26" ht="15" x14ac:dyDescent="0.25">
      <c r="E1" s="89" t="s">
        <v>4</v>
      </c>
      <c r="F1" s="90"/>
    </row>
    <row r="2" spans="1:26" ht="15" x14ac:dyDescent="0.25">
      <c r="E2" s="688" t="str">
        <f>'[21]21111'!C2</f>
        <v>CLAVE DE LA UNIDAD RESPONSABLE (UR)</v>
      </c>
      <c r="F2" s="688"/>
      <c r="G2" s="688"/>
      <c r="H2" s="92">
        <f>'[21]21111'!F2</f>
        <v>404</v>
      </c>
      <c r="Q2" s="93"/>
      <c r="R2" s="93"/>
      <c r="T2" s="93"/>
      <c r="U2" s="93"/>
      <c r="V2" s="93"/>
    </row>
    <row r="3" spans="1:26" ht="15" x14ac:dyDescent="0.25">
      <c r="E3" s="689" t="str">
        <f>'[21]21111'!C3</f>
        <v>NOMBRE DE LA UNIDAD RESPONSABLE</v>
      </c>
      <c r="F3" s="689"/>
      <c r="G3" s="689"/>
      <c r="H3" s="94" t="str">
        <f>'[21]21111'!F3</f>
        <v>CONSEJERÍA JURÍDICA</v>
      </c>
    </row>
    <row r="4" spans="1:26" ht="15" x14ac:dyDescent="0.25">
      <c r="E4" s="688" t="str">
        <f>'[21]21111'!C4</f>
        <v>CLAVE DE LA UNIDAD EJECUTORA (UE)</v>
      </c>
      <c r="F4" s="688"/>
      <c r="G4" s="688"/>
      <c r="H4" s="95">
        <f>'[21]21111'!F4</f>
        <v>40401</v>
      </c>
      <c r="S4" s="93"/>
      <c r="T4" s="93"/>
      <c r="U4" s="93"/>
      <c r="W4" s="96"/>
    </row>
    <row r="5" spans="1:26" ht="15" x14ac:dyDescent="0.25">
      <c r="C5" s="97"/>
      <c r="E5" s="689" t="str">
        <f>'[21]21111'!C5</f>
        <v>NOMBRE DE LA UNIDAD EJECUTORA</v>
      </c>
      <c r="F5" s="689"/>
      <c r="G5" s="689"/>
      <c r="H5" s="94" t="str">
        <f>'[21]21111'!F5</f>
        <v>CONSEJERÍA JURÍDICA</v>
      </c>
      <c r="Q5" s="98"/>
      <c r="R5" s="98"/>
      <c r="T5" s="98"/>
      <c r="U5" s="690" t="s">
        <v>303</v>
      </c>
      <c r="V5" s="691"/>
      <c r="W5" s="686" t="s">
        <v>395</v>
      </c>
      <c r="X5" s="687"/>
    </row>
    <row r="6" spans="1:26" ht="15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23.25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6" s="103" customFormat="1" ht="15" x14ac:dyDescent="0.25">
      <c r="A8" s="665" t="str">
        <f>'[21]21111'!A9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6" s="103" customFormat="1" ht="15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6" s="103" customFormat="1" ht="18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f t="shared" ref="I10:U10" si="0">SUM(I15:I17)</f>
        <v>159639.81</v>
      </c>
      <c r="J10" s="106">
        <f t="shared" si="0"/>
        <v>0</v>
      </c>
      <c r="K10" s="106">
        <f t="shared" si="0"/>
        <v>21312.75</v>
      </c>
      <c r="L10" s="106">
        <f t="shared" si="0"/>
        <v>10000</v>
      </c>
      <c r="M10" s="106">
        <f t="shared" si="0"/>
        <v>5000</v>
      </c>
      <c r="N10" s="106">
        <f t="shared" si="0"/>
        <v>29196.3</v>
      </c>
      <c r="O10" s="106">
        <f t="shared" si="0"/>
        <v>10000</v>
      </c>
      <c r="P10" s="106">
        <f t="shared" si="0"/>
        <v>29597.200000000001</v>
      </c>
      <c r="Q10" s="106">
        <f t="shared" si="0"/>
        <v>0</v>
      </c>
      <c r="R10" s="106">
        <f t="shared" si="0"/>
        <v>16533.78</v>
      </c>
      <c r="S10" s="106">
        <f t="shared" si="0"/>
        <v>0</v>
      </c>
      <c r="T10" s="106">
        <f t="shared" si="0"/>
        <v>2019.75</v>
      </c>
      <c r="U10" s="106">
        <f t="shared" si="0"/>
        <v>35980.03</v>
      </c>
      <c r="V10" s="106">
        <f t="shared" ref="V10:V17" si="1">SUM(J10:U10)</f>
        <v>159639.81</v>
      </c>
      <c r="W10" s="696"/>
      <c r="X10" s="696"/>
    </row>
    <row r="11" spans="1:26" s="103" customFormat="1" ht="15.75" x14ac:dyDescent="0.25">
      <c r="A11" s="665"/>
      <c r="B11" s="670"/>
      <c r="C11" s="670"/>
      <c r="D11" s="670"/>
      <c r="E11" s="670"/>
      <c r="F11" s="107">
        <v>2000</v>
      </c>
      <c r="G11" s="108"/>
      <c r="H11" s="109"/>
      <c r="I11" s="43">
        <f t="shared" ref="I11:U11" si="2">SUM(I15:I17)</f>
        <v>159639.81</v>
      </c>
      <c r="J11" s="43">
        <f t="shared" si="2"/>
        <v>0</v>
      </c>
      <c r="K11" s="43">
        <f t="shared" si="2"/>
        <v>21312.75</v>
      </c>
      <c r="L11" s="43">
        <f t="shared" si="2"/>
        <v>10000</v>
      </c>
      <c r="M11" s="43">
        <f t="shared" si="2"/>
        <v>5000</v>
      </c>
      <c r="N11" s="43">
        <f t="shared" si="2"/>
        <v>29196.3</v>
      </c>
      <c r="O11" s="43">
        <f t="shared" si="2"/>
        <v>10000</v>
      </c>
      <c r="P11" s="43">
        <f t="shared" si="2"/>
        <v>29597.200000000001</v>
      </c>
      <c r="Q11" s="43">
        <f t="shared" si="2"/>
        <v>0</v>
      </c>
      <c r="R11" s="43">
        <f t="shared" si="2"/>
        <v>16533.78</v>
      </c>
      <c r="S11" s="43">
        <f t="shared" si="2"/>
        <v>0</v>
      </c>
      <c r="T11" s="43">
        <f t="shared" si="2"/>
        <v>2019.75</v>
      </c>
      <c r="U11" s="43">
        <f t="shared" si="2"/>
        <v>35980.03</v>
      </c>
      <c r="V11" s="44">
        <f>SUM(J11:U11)</f>
        <v>159639.81</v>
      </c>
      <c r="W11" s="696"/>
      <c r="X11" s="696"/>
    </row>
    <row r="12" spans="1:26" s="103" customFormat="1" ht="15.75" x14ac:dyDescent="0.25">
      <c r="A12" s="665"/>
      <c r="B12" s="670"/>
      <c r="C12" s="670"/>
      <c r="D12" s="670"/>
      <c r="E12" s="670"/>
      <c r="F12" s="107">
        <v>3000</v>
      </c>
      <c r="G12" s="110"/>
      <c r="H12" s="111"/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4">
        <v>0</v>
      </c>
      <c r="W12" s="696"/>
      <c r="X12" s="696"/>
    </row>
    <row r="13" spans="1:26" s="103" customFormat="1" ht="15.75" x14ac:dyDescent="0.25">
      <c r="A13" s="665"/>
      <c r="B13" s="670"/>
      <c r="C13" s="670"/>
      <c r="D13" s="670"/>
      <c r="E13" s="670"/>
      <c r="F13" s="107">
        <v>4000</v>
      </c>
      <c r="G13" s="110"/>
      <c r="H13" s="111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6" s="103" customFormat="1" ht="15.75" x14ac:dyDescent="0.25">
      <c r="A14" s="665"/>
      <c r="B14" s="671"/>
      <c r="C14" s="671"/>
      <c r="D14" s="671"/>
      <c r="E14" s="671"/>
      <c r="F14" s="107">
        <v>5000</v>
      </c>
      <c r="G14" s="112"/>
      <c r="H14" s="113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697"/>
      <c r="X14" s="697"/>
    </row>
    <row r="15" spans="1:26" s="118" customFormat="1" ht="28.5" x14ac:dyDescent="0.25">
      <c r="A15" s="2" t="str">
        <f>'[21]21111'!$A$12</f>
        <v>05</v>
      </c>
      <c r="B15" s="2">
        <f>'[21]21111'!$F$2</f>
        <v>404</v>
      </c>
      <c r="C15" s="1" t="str">
        <f>'[21]21111'!$F$3</f>
        <v>CONSEJERÍA JURÍDICA</v>
      </c>
      <c r="D15" s="2">
        <f>'[21]21111'!$F$4</f>
        <v>40401</v>
      </c>
      <c r="E15" s="1" t="str">
        <f>'[21]21111'!$F$5</f>
        <v>CONSEJERÍA JURÍDICA</v>
      </c>
      <c r="F15" s="2">
        <v>2000</v>
      </c>
      <c r="G15" s="2">
        <v>21111</v>
      </c>
      <c r="H15" s="114" t="s">
        <v>132</v>
      </c>
      <c r="I15" s="115">
        <f>'[21]21111'!F12</f>
        <v>75000</v>
      </c>
      <c r="J15" s="77">
        <f>'[21]21111'!L11</f>
        <v>0</v>
      </c>
      <c r="K15" s="77">
        <f>'[21]21111'!M11</f>
        <v>14293</v>
      </c>
      <c r="L15" s="77">
        <f>'[21]21111'!N11</f>
        <v>0</v>
      </c>
      <c r="M15" s="77">
        <f>'[21]21111'!O11</f>
        <v>0</v>
      </c>
      <c r="N15" s="77">
        <f>'[21]21111'!P11</f>
        <v>22752.05</v>
      </c>
      <c r="O15" s="77">
        <f>'[21]21111'!Q11</f>
        <v>0</v>
      </c>
      <c r="P15" s="77">
        <f>'[21]21111'!R11</f>
        <v>22577.45</v>
      </c>
      <c r="Q15" s="77">
        <f>'[21]21111'!S11</f>
        <v>0</v>
      </c>
      <c r="R15" s="77">
        <f>'[21]21111'!T11</f>
        <v>15089.53</v>
      </c>
      <c r="S15" s="77">
        <f>'[21]21111'!U11</f>
        <v>0</v>
      </c>
      <c r="T15" s="77">
        <f>'[21]21111'!V11</f>
        <v>0</v>
      </c>
      <c r="U15" s="77">
        <v>287.97000000000003</v>
      </c>
      <c r="V15" s="116">
        <f>SUM(J15:U15)</f>
        <v>75000</v>
      </c>
      <c r="W15" s="117"/>
      <c r="X15" s="117"/>
      <c r="Z15" s="221"/>
    </row>
    <row r="16" spans="1:26" s="118" customFormat="1" ht="15" x14ac:dyDescent="0.25">
      <c r="A16" s="2" t="str">
        <f>'[21]21111'!$A$12</f>
        <v>05</v>
      </c>
      <c r="B16" s="2">
        <f>'[21]21111'!$F$2</f>
        <v>404</v>
      </c>
      <c r="C16" s="1" t="str">
        <f>'[21]21111'!$F$3</f>
        <v>CONSEJERÍA JURÍDICA</v>
      </c>
      <c r="D16" s="2">
        <f>'[21]21111'!$F$4</f>
        <v>40401</v>
      </c>
      <c r="E16" s="1" t="str">
        <f>'[21]21111'!$F$5</f>
        <v>CONSEJERÍA JURÍDICA</v>
      </c>
      <c r="F16" s="2">
        <v>2000</v>
      </c>
      <c r="G16" s="2">
        <v>21611</v>
      </c>
      <c r="H16" s="114" t="s">
        <v>137</v>
      </c>
      <c r="I16" s="77">
        <f>'[21]21611'!F12</f>
        <v>44000</v>
      </c>
      <c r="J16" s="77">
        <f>'[21]21611'!L11</f>
        <v>0</v>
      </c>
      <c r="K16" s="77">
        <f>'[21]21611'!M11</f>
        <v>2019.75</v>
      </c>
      <c r="L16" s="77">
        <f>'[21]21611'!N11</f>
        <v>0</v>
      </c>
      <c r="M16" s="77">
        <f>'[21]21611'!O11</f>
        <v>0</v>
      </c>
      <c r="N16" s="77">
        <f>'[21]21611'!P11</f>
        <v>1444.25</v>
      </c>
      <c r="O16" s="77">
        <f>'[21]21611'!Q11</f>
        <v>0</v>
      </c>
      <c r="P16" s="77">
        <f>'[21]21611'!R11</f>
        <v>2019.75</v>
      </c>
      <c r="Q16" s="77">
        <f>'[21]21611'!S11</f>
        <v>0</v>
      </c>
      <c r="R16" s="77">
        <f>'[21]21611'!T11</f>
        <v>1444.25</v>
      </c>
      <c r="S16" s="77">
        <f>'[21]21611'!U11</f>
        <v>0</v>
      </c>
      <c r="T16" s="77">
        <f>'[21]21611'!V11</f>
        <v>2019.75</v>
      </c>
      <c r="U16" s="77">
        <v>35052.25</v>
      </c>
      <c r="V16" s="116">
        <f>SUM(J16:U16)</f>
        <v>44000</v>
      </c>
      <c r="W16" s="120"/>
      <c r="X16" s="121"/>
      <c r="Z16" s="221"/>
    </row>
    <row r="17" spans="1:26" s="118" customFormat="1" ht="15" x14ac:dyDescent="0.25">
      <c r="A17" s="2" t="str">
        <f>'[21]21111'!$A$12</f>
        <v>05</v>
      </c>
      <c r="B17" s="2">
        <f>'[21]21111'!$F$2</f>
        <v>404</v>
      </c>
      <c r="C17" s="1" t="str">
        <f>'[21]21111'!$F$3</f>
        <v>CONSEJERÍA JURÍDICA</v>
      </c>
      <c r="D17" s="2">
        <f>'[21]21111'!$F$4</f>
        <v>40401</v>
      </c>
      <c r="E17" s="1" t="str">
        <f>'[21]21111'!$F$5</f>
        <v>CONSEJERÍA JURÍDICA</v>
      </c>
      <c r="F17" s="2">
        <v>2000</v>
      </c>
      <c r="G17" s="2">
        <v>22111</v>
      </c>
      <c r="H17" s="114" t="s">
        <v>140</v>
      </c>
      <c r="I17" s="115">
        <v>40639.81</v>
      </c>
      <c r="J17" s="115"/>
      <c r="K17" s="115">
        <v>5000</v>
      </c>
      <c r="L17" s="115">
        <v>10000</v>
      </c>
      <c r="M17" s="115">
        <v>5000</v>
      </c>
      <c r="N17" s="115">
        <v>5000</v>
      </c>
      <c r="O17" s="115">
        <v>10000</v>
      </c>
      <c r="P17" s="115">
        <v>5000</v>
      </c>
      <c r="Q17" s="115"/>
      <c r="R17" s="115"/>
      <c r="S17" s="115"/>
      <c r="T17" s="77"/>
      <c r="U17" s="115">
        <v>639.80999999999995</v>
      </c>
      <c r="V17" s="116">
        <f t="shared" si="1"/>
        <v>40639.81</v>
      </c>
      <c r="W17" s="121"/>
      <c r="X17" s="121"/>
      <c r="Z17" s="221"/>
    </row>
  </sheetData>
  <mergeCells count="20"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X34"/>
  <sheetViews>
    <sheetView zoomScale="90" zoomScaleNormal="90" workbookViewId="0">
      <selection activeCell="A8" sqref="A8:A14"/>
    </sheetView>
  </sheetViews>
  <sheetFormatPr baseColWidth="10" defaultColWidth="11.42578125" defaultRowHeight="14.25" x14ac:dyDescent="0.2"/>
  <cols>
    <col min="1" max="1" width="7.5703125" style="87" customWidth="1"/>
    <col min="2" max="2" width="4.7109375" style="87" customWidth="1"/>
    <col min="3" max="3" width="15.7109375" style="88" customWidth="1"/>
    <col min="4" max="4" width="7.28515625" style="87" customWidth="1"/>
    <col min="5" max="5" width="17" style="88" customWidth="1"/>
    <col min="6" max="6" width="9.5703125" style="87" customWidth="1"/>
    <col min="7" max="7" width="8.140625" style="87" customWidth="1"/>
    <col min="8" max="8" width="23" style="88" customWidth="1"/>
    <col min="9" max="9" width="13.85546875" style="91" customWidth="1"/>
    <col min="10" max="10" width="12" style="91" customWidth="1"/>
    <col min="11" max="11" width="10.85546875" style="91" customWidth="1"/>
    <col min="12" max="12" width="11.42578125" style="91"/>
    <col min="13" max="13" width="10.85546875" style="91" customWidth="1"/>
    <col min="14" max="14" width="11.140625" style="91" customWidth="1"/>
    <col min="15" max="15" width="13.140625" style="91" customWidth="1"/>
    <col min="16" max="16" width="11.85546875" style="91" customWidth="1"/>
    <col min="17" max="17" width="12.140625" style="91" bestFit="1" customWidth="1"/>
    <col min="18" max="18" width="11.42578125" style="91"/>
    <col min="19" max="19" width="11.140625" style="91" customWidth="1"/>
    <col min="20" max="20" width="11.5703125" style="91" bestFit="1" customWidth="1"/>
    <col min="21" max="21" width="11.42578125" style="91"/>
    <col min="22" max="22" width="16" style="91" customWidth="1"/>
    <col min="23" max="23" width="3" style="88" customWidth="1"/>
    <col min="24" max="24" width="3.14062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29.25" customHeight="1" x14ac:dyDescent="0.25">
      <c r="E2" s="827" t="str">
        <f>'[7]21111'!C2</f>
        <v>CLAVE DE LA UNIDAD RESPONSABLE (UR)</v>
      </c>
      <c r="F2" s="827"/>
      <c r="G2" s="827"/>
      <c r="H2" s="92">
        <v>103</v>
      </c>
      <c r="Q2" s="93"/>
      <c r="R2" s="93"/>
      <c r="T2" s="93"/>
      <c r="U2" s="93"/>
      <c r="V2" s="93"/>
    </row>
    <row r="3" spans="1:24" ht="27.75" customHeight="1" x14ac:dyDescent="0.2">
      <c r="E3" s="828" t="str">
        <f>'[7]21111'!C3</f>
        <v>NOMBRE DE LA UNIDAD RESPONSABLE</v>
      </c>
      <c r="F3" s="828"/>
      <c r="G3" s="828"/>
      <c r="H3" s="245" t="s">
        <v>389</v>
      </c>
    </row>
    <row r="4" spans="1:24" ht="30" customHeight="1" x14ac:dyDescent="0.25">
      <c r="E4" s="827" t="str">
        <f>'[7]21111'!C4</f>
        <v>CLAVE DE LA UNIDAD EJECUTORA (UE)</v>
      </c>
      <c r="F4" s="827"/>
      <c r="G4" s="827"/>
      <c r="H4" s="402">
        <v>10313</v>
      </c>
      <c r="S4" s="93"/>
      <c r="T4" s="93"/>
      <c r="U4" s="93"/>
      <c r="W4" s="96"/>
    </row>
    <row r="5" spans="1:24" ht="63" customHeight="1" x14ac:dyDescent="0.25">
      <c r="C5" s="97"/>
      <c r="E5" s="829" t="str">
        <f>'[7]21111'!C5</f>
        <v>NOMBRE DE LA UNIDAD EJECUTORA</v>
      </c>
      <c r="F5" s="829"/>
      <c r="G5" s="829"/>
      <c r="H5" s="403" t="s">
        <v>102</v>
      </c>
      <c r="Q5" s="98"/>
      <c r="R5" s="98"/>
      <c r="S5" s="830" t="s">
        <v>303</v>
      </c>
      <c r="T5" s="831"/>
      <c r="U5" s="836" t="s">
        <v>380</v>
      </c>
      <c r="V5" s="836"/>
      <c r="W5" s="832"/>
      <c r="X5" s="832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1" customHeight="1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4" s="103" customFormat="1" ht="51.75" customHeight="1" x14ac:dyDescent="0.25">
      <c r="A8" s="809" t="str">
        <f>'[7]21111'!A9</f>
        <v>CLAVE DEL PROGR. PRESUP.</v>
      </c>
      <c r="B8" s="665" t="s">
        <v>0</v>
      </c>
      <c r="C8" s="665"/>
      <c r="D8" s="676" t="s">
        <v>1</v>
      </c>
      <c r="E8" s="676"/>
      <c r="F8" s="102" t="s">
        <v>390</v>
      </c>
      <c r="G8" s="692" t="s">
        <v>2</v>
      </c>
      <c r="H8" s="693"/>
      <c r="I8" s="652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833" t="s">
        <v>391</v>
      </c>
      <c r="X8" s="833" t="s">
        <v>392</v>
      </c>
    </row>
    <row r="9" spans="1:24" s="103" customFormat="1" ht="33.75" customHeight="1" x14ac:dyDescent="0.25">
      <c r="A9" s="809"/>
      <c r="B9" s="837" t="s">
        <v>3</v>
      </c>
      <c r="C9" s="840" t="s">
        <v>5</v>
      </c>
      <c r="D9" s="840" t="s">
        <v>3</v>
      </c>
      <c r="E9" s="840" t="s">
        <v>5</v>
      </c>
      <c r="F9" s="102" t="s">
        <v>3</v>
      </c>
      <c r="G9" s="102" t="s">
        <v>3</v>
      </c>
      <c r="H9" s="102" t="s">
        <v>5</v>
      </c>
      <c r="I9" s="652"/>
      <c r="J9" s="105" t="s">
        <v>393</v>
      </c>
      <c r="K9" s="105" t="s">
        <v>334</v>
      </c>
      <c r="L9" s="105" t="s">
        <v>335</v>
      </c>
      <c r="M9" s="105" t="s">
        <v>336</v>
      </c>
      <c r="N9" s="105" t="s">
        <v>337</v>
      </c>
      <c r="O9" s="105" t="s">
        <v>338</v>
      </c>
      <c r="P9" s="105" t="s">
        <v>339</v>
      </c>
      <c r="Q9" s="105" t="s">
        <v>340</v>
      </c>
      <c r="R9" s="105" t="s">
        <v>341</v>
      </c>
      <c r="S9" s="105" t="s">
        <v>342</v>
      </c>
      <c r="T9" s="105" t="s">
        <v>343</v>
      </c>
      <c r="U9" s="105" t="s">
        <v>344</v>
      </c>
      <c r="V9" s="683"/>
      <c r="W9" s="834"/>
      <c r="X9" s="834"/>
    </row>
    <row r="10" spans="1:24" s="103" customFormat="1" ht="24" customHeight="1" x14ac:dyDescent="0.25">
      <c r="A10" s="809"/>
      <c r="B10" s="838"/>
      <c r="C10" s="841"/>
      <c r="D10" s="841"/>
      <c r="E10" s="841"/>
      <c r="F10" s="698"/>
      <c r="G10" s="699"/>
      <c r="H10" s="700"/>
      <c r="I10" s="55">
        <v>30000</v>
      </c>
      <c r="J10" s="404">
        <v>500</v>
      </c>
      <c r="K10" s="404">
        <v>500</v>
      </c>
      <c r="L10" s="404">
        <v>500</v>
      </c>
      <c r="M10" s="404">
        <v>500</v>
      </c>
      <c r="N10" s="404">
        <v>500</v>
      </c>
      <c r="O10" s="404">
        <v>2721.79</v>
      </c>
      <c r="P10" s="404">
        <v>500</v>
      </c>
      <c r="Q10" s="404">
        <v>500</v>
      </c>
      <c r="R10" s="404">
        <v>500</v>
      </c>
      <c r="S10" s="404">
        <v>500</v>
      </c>
      <c r="T10" s="404">
        <v>500</v>
      </c>
      <c r="U10" s="404">
        <v>500</v>
      </c>
      <c r="V10" s="106">
        <f>SUM(J10:U10)</f>
        <v>8221.7900000000009</v>
      </c>
      <c r="W10" s="834"/>
      <c r="X10" s="834"/>
    </row>
    <row r="11" spans="1:24" s="103" customFormat="1" ht="17.25" customHeight="1" x14ac:dyDescent="0.25">
      <c r="A11" s="809"/>
      <c r="B11" s="838"/>
      <c r="C11" s="841"/>
      <c r="D11" s="841"/>
      <c r="E11" s="841"/>
      <c r="F11" s="107">
        <v>2000</v>
      </c>
      <c r="G11" s="108"/>
      <c r="H11" s="109"/>
      <c r="I11" s="43">
        <v>24000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2221.79</v>
      </c>
      <c r="P11" s="43">
        <v>0</v>
      </c>
      <c r="Q11" s="43">
        <v>0</v>
      </c>
      <c r="R11" s="43">
        <v>0</v>
      </c>
      <c r="S11" s="43"/>
      <c r="T11" s="43">
        <v>0</v>
      </c>
      <c r="U11" s="43">
        <v>0</v>
      </c>
      <c r="V11" s="44">
        <f>SUM(J11:U11)</f>
        <v>2221.79</v>
      </c>
      <c r="W11" s="834"/>
      <c r="X11" s="834"/>
    </row>
    <row r="12" spans="1:24" s="103" customFormat="1" ht="17.25" customHeight="1" x14ac:dyDescent="0.25">
      <c r="A12" s="809"/>
      <c r="B12" s="838"/>
      <c r="C12" s="841"/>
      <c r="D12" s="841"/>
      <c r="E12" s="841"/>
      <c r="F12" s="107">
        <v>3000</v>
      </c>
      <c r="G12" s="110"/>
      <c r="H12" s="111"/>
      <c r="I12" s="43">
        <v>6000</v>
      </c>
      <c r="J12" s="43">
        <v>500</v>
      </c>
      <c r="K12" s="43">
        <v>500</v>
      </c>
      <c r="L12" s="43">
        <v>500</v>
      </c>
      <c r="M12" s="43">
        <v>500</v>
      </c>
      <c r="N12" s="43">
        <v>500</v>
      </c>
      <c r="O12" s="43">
        <v>500</v>
      </c>
      <c r="P12" s="43">
        <v>500</v>
      </c>
      <c r="Q12" s="43">
        <v>500</v>
      </c>
      <c r="R12" s="43">
        <v>500</v>
      </c>
      <c r="S12" s="43">
        <v>500</v>
      </c>
      <c r="T12" s="43">
        <v>500</v>
      </c>
      <c r="U12" s="43">
        <v>500</v>
      </c>
      <c r="V12" s="44">
        <f t="shared" ref="V12:V17" si="0">SUM(J12:U12)</f>
        <v>6000</v>
      </c>
      <c r="W12" s="834"/>
      <c r="X12" s="834"/>
    </row>
    <row r="13" spans="1:24" s="103" customFormat="1" ht="17.25" customHeight="1" x14ac:dyDescent="0.25">
      <c r="A13" s="809"/>
      <c r="B13" s="838"/>
      <c r="C13" s="841"/>
      <c r="D13" s="841"/>
      <c r="E13" s="841"/>
      <c r="F13" s="107">
        <v>4000</v>
      </c>
      <c r="G13" s="110"/>
      <c r="H13" s="111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834"/>
      <c r="X13" s="834"/>
    </row>
    <row r="14" spans="1:24" s="103" customFormat="1" ht="17.25" customHeight="1" x14ac:dyDescent="0.25">
      <c r="A14" s="809"/>
      <c r="B14" s="839"/>
      <c r="C14" s="842"/>
      <c r="D14" s="842"/>
      <c r="E14" s="842"/>
      <c r="F14" s="107">
        <v>5000</v>
      </c>
      <c r="G14" s="112"/>
      <c r="H14" s="113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835"/>
      <c r="X14" s="835"/>
    </row>
    <row r="15" spans="1:24" s="118" customFormat="1" ht="60.75" customHeight="1" x14ac:dyDescent="0.25">
      <c r="A15" s="405" t="str">
        <f>'[7]21111'!$A$12</f>
        <v>08</v>
      </c>
      <c r="B15" s="405">
        <v>103</v>
      </c>
      <c r="C15" s="406" t="s">
        <v>102</v>
      </c>
      <c r="D15" s="405">
        <v>10313</v>
      </c>
      <c r="E15" s="406" t="s">
        <v>102</v>
      </c>
      <c r="F15" s="405">
        <v>2000</v>
      </c>
      <c r="G15" s="405">
        <v>21111</v>
      </c>
      <c r="H15" s="406" t="s">
        <v>132</v>
      </c>
      <c r="I15" s="407">
        <v>23810</v>
      </c>
      <c r="J15" s="77">
        <f>'[7]21111'!L11</f>
        <v>0</v>
      </c>
      <c r="K15" s="77">
        <f>'[7]21111'!M11</f>
        <v>0</v>
      </c>
      <c r="L15" s="77">
        <v>0</v>
      </c>
      <c r="M15" s="77"/>
      <c r="N15" s="77">
        <f>'[7]21111'!P11</f>
        <v>0</v>
      </c>
      <c r="O15" s="77">
        <v>2031.79</v>
      </c>
      <c r="P15" s="77">
        <v>3629.7</v>
      </c>
      <c r="Q15" s="77">
        <v>3629.7</v>
      </c>
      <c r="R15" s="77">
        <v>3629.7</v>
      </c>
      <c r="S15" s="77">
        <v>3629.7</v>
      </c>
      <c r="T15" s="77">
        <v>3629.7</v>
      </c>
      <c r="U15" s="77">
        <v>3629.71</v>
      </c>
      <c r="V15" s="116">
        <f>SUM(J15:U15)</f>
        <v>23810</v>
      </c>
      <c r="W15" s="117"/>
      <c r="X15" s="117"/>
    </row>
    <row r="16" spans="1:24" s="118" customFormat="1" ht="60" customHeight="1" x14ac:dyDescent="0.25">
      <c r="A16" s="405" t="str">
        <f>'[7]21111'!$A$12</f>
        <v>08</v>
      </c>
      <c r="B16" s="405">
        <v>103</v>
      </c>
      <c r="C16" s="406" t="s">
        <v>102</v>
      </c>
      <c r="D16" s="405">
        <v>10313</v>
      </c>
      <c r="E16" s="406" t="s">
        <v>102</v>
      </c>
      <c r="F16" s="405">
        <v>2000</v>
      </c>
      <c r="G16" s="405">
        <v>21411</v>
      </c>
      <c r="H16" s="406" t="s">
        <v>135</v>
      </c>
      <c r="I16" s="119">
        <v>190</v>
      </c>
      <c r="J16" s="77"/>
      <c r="K16" s="77"/>
      <c r="L16" s="77">
        <v>0</v>
      </c>
      <c r="M16" s="77"/>
      <c r="N16" s="77"/>
      <c r="O16" s="77">
        <v>190</v>
      </c>
      <c r="P16" s="77"/>
      <c r="Q16" s="77">
        <v>0</v>
      </c>
      <c r="R16" s="77"/>
      <c r="S16" s="77">
        <v>0</v>
      </c>
      <c r="T16" s="77"/>
      <c r="U16" s="77"/>
      <c r="V16" s="116">
        <f t="shared" si="0"/>
        <v>190</v>
      </c>
      <c r="W16" s="121"/>
      <c r="X16" s="121"/>
    </row>
    <row r="17" spans="1:24" s="118" customFormat="1" ht="75.75" customHeight="1" x14ac:dyDescent="0.25">
      <c r="A17" s="405" t="str">
        <f>'[7]21111'!$A$12</f>
        <v>08</v>
      </c>
      <c r="B17" s="405">
        <v>103</v>
      </c>
      <c r="C17" s="406" t="s">
        <v>102</v>
      </c>
      <c r="D17" s="405">
        <v>10313</v>
      </c>
      <c r="E17" s="406" t="s">
        <v>102</v>
      </c>
      <c r="F17" s="408">
        <v>3000</v>
      </c>
      <c r="G17" s="408">
        <v>33611</v>
      </c>
      <c r="H17" s="409" t="s">
        <v>198</v>
      </c>
      <c r="I17" s="119">
        <v>6000</v>
      </c>
      <c r="J17" s="77">
        <v>500</v>
      </c>
      <c r="K17" s="77">
        <v>500</v>
      </c>
      <c r="L17" s="77">
        <v>500</v>
      </c>
      <c r="M17" s="77">
        <v>500</v>
      </c>
      <c r="N17" s="77">
        <v>500</v>
      </c>
      <c r="O17" s="77">
        <v>500</v>
      </c>
      <c r="P17" s="77">
        <v>500</v>
      </c>
      <c r="Q17" s="77">
        <v>500</v>
      </c>
      <c r="R17" s="77">
        <v>500</v>
      </c>
      <c r="S17" s="77">
        <v>500</v>
      </c>
      <c r="T17" s="77">
        <v>500</v>
      </c>
      <c r="U17" s="77">
        <v>500</v>
      </c>
      <c r="V17" s="116">
        <f t="shared" si="0"/>
        <v>6000</v>
      </c>
      <c r="W17" s="121"/>
      <c r="X17" s="121"/>
    </row>
    <row r="18" spans="1:24" s="118" customFormat="1" x14ac:dyDescent="0.25">
      <c r="A18" s="127"/>
      <c r="B18" s="127"/>
      <c r="D18" s="127"/>
      <c r="F18" s="127"/>
      <c r="G18" s="127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4" s="74" customFormat="1" ht="12.75" x14ac:dyDescent="0.25">
      <c r="B19" s="646"/>
      <c r="C19" s="646"/>
      <c r="D19" s="646"/>
      <c r="E19" s="646"/>
      <c r="F19" s="20"/>
      <c r="G19" s="20"/>
      <c r="I19" s="49"/>
      <c r="J19" s="49"/>
      <c r="K19" s="49"/>
      <c r="L19" s="49"/>
      <c r="M19" s="646"/>
      <c r="N19" s="646"/>
      <c r="O19" s="646"/>
      <c r="P19" s="646"/>
      <c r="Q19" s="222"/>
      <c r="R19" s="222"/>
      <c r="S19" s="222"/>
      <c r="T19" s="49"/>
      <c r="U19" s="646"/>
      <c r="V19" s="646"/>
      <c r="W19" s="646"/>
      <c r="X19" s="646"/>
    </row>
    <row r="20" spans="1:24" s="74" customFormat="1" ht="12.75" x14ac:dyDescent="0.25">
      <c r="A20" s="20"/>
      <c r="B20" s="20"/>
      <c r="D20" s="20"/>
      <c r="F20" s="20"/>
      <c r="G20" s="20"/>
      <c r="I20" s="20"/>
      <c r="J20" s="20"/>
      <c r="L20" s="20"/>
      <c r="N20" s="410"/>
      <c r="O20" s="410"/>
      <c r="P20" s="410"/>
      <c r="Q20" s="222"/>
      <c r="R20" s="222"/>
      <c r="S20" s="222"/>
      <c r="T20" s="20"/>
      <c r="V20" s="410"/>
      <c r="W20" s="410"/>
      <c r="X20" s="410"/>
    </row>
    <row r="21" spans="1:24" s="74" customFormat="1" ht="29.25" customHeight="1" x14ac:dyDescent="0.25">
      <c r="A21" s="50"/>
      <c r="B21" s="50"/>
      <c r="C21" s="50"/>
      <c r="D21" s="50"/>
      <c r="E21" s="50"/>
      <c r="F21" s="227"/>
      <c r="G21" s="20"/>
      <c r="I21" s="51"/>
      <c r="J21" s="52"/>
      <c r="K21" s="52"/>
      <c r="L21" s="52"/>
      <c r="M21" s="52"/>
      <c r="N21" s="410"/>
      <c r="O21" s="410"/>
      <c r="P21" s="410"/>
      <c r="Q21" s="222"/>
      <c r="R21" s="222"/>
      <c r="S21" s="222"/>
      <c r="T21" s="51"/>
      <c r="U21" s="52"/>
      <c r="V21" s="410"/>
      <c r="W21" s="410"/>
      <c r="X21" s="410"/>
    </row>
    <row r="22" spans="1:24" s="74" customFormat="1" ht="24" customHeight="1" x14ac:dyDescent="0.25">
      <c r="A22" s="50"/>
      <c r="B22" s="819"/>
      <c r="C22" s="819"/>
      <c r="D22" s="819"/>
      <c r="E22" s="819"/>
      <c r="F22" s="227"/>
      <c r="G22" s="20"/>
      <c r="I22" s="51"/>
      <c r="J22" s="52"/>
      <c r="K22" s="52"/>
      <c r="L22" s="52"/>
      <c r="M22" s="819"/>
      <c r="N22" s="819"/>
      <c r="O22" s="819"/>
      <c r="P22" s="819"/>
      <c r="Q22" s="222"/>
      <c r="R22" s="222"/>
      <c r="S22" s="222"/>
      <c r="T22" s="51"/>
      <c r="U22" s="819"/>
      <c r="V22" s="819"/>
      <c r="W22" s="819"/>
      <c r="X22" s="819"/>
    </row>
    <row r="23" spans="1:24" s="74" customFormat="1" ht="26.25" customHeight="1" x14ac:dyDescent="0.25">
      <c r="B23" s="736"/>
      <c r="C23" s="736"/>
      <c r="D23" s="736"/>
      <c r="E23" s="736"/>
      <c r="F23" s="227"/>
      <c r="G23" s="20"/>
      <c r="I23" s="51"/>
      <c r="J23" s="52"/>
      <c r="K23" s="52"/>
      <c r="L23" s="52"/>
      <c r="M23" s="736"/>
      <c r="N23" s="736"/>
      <c r="O23" s="736"/>
      <c r="P23" s="736"/>
      <c r="Q23" s="222"/>
      <c r="R23" s="222"/>
      <c r="S23" s="222"/>
      <c r="T23" s="51"/>
      <c r="U23" s="736"/>
      <c r="V23" s="736"/>
      <c r="W23" s="736"/>
      <c r="X23" s="736"/>
    </row>
    <row r="24" spans="1:24" s="3" customFormat="1" ht="12.75" x14ac:dyDescent="0.2">
      <c r="A24" s="19"/>
      <c r="J24" s="22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 s="3" customFormat="1" ht="12.75" x14ac:dyDescent="0.2">
      <c r="A25" s="19"/>
      <c r="B25" s="646" t="s">
        <v>38</v>
      </c>
      <c r="C25" s="646"/>
      <c r="D25" s="646"/>
      <c r="E25" s="646"/>
      <c r="I25" s="646" t="s">
        <v>35</v>
      </c>
      <c r="J25" s="646"/>
      <c r="K25" s="646"/>
      <c r="L25" s="646"/>
      <c r="M25" s="646"/>
      <c r="N25" s="646"/>
      <c r="O25" s="646"/>
      <c r="P25" s="646"/>
      <c r="Q25" s="17"/>
      <c r="R25" s="17"/>
      <c r="S25" s="646" t="s">
        <v>39</v>
      </c>
      <c r="T25" s="646"/>
      <c r="U25" s="646"/>
      <c r="V25" s="646"/>
      <c r="W25" s="17"/>
      <c r="X25" s="17"/>
    </row>
    <row r="26" spans="1:24" s="3" customFormat="1" ht="12.75" x14ac:dyDescent="0.2">
      <c r="A26" s="19"/>
      <c r="B26" s="223"/>
      <c r="C26" s="224"/>
      <c r="D26" s="223"/>
      <c r="E26" s="224"/>
      <c r="I26" s="224"/>
      <c r="J26" s="225"/>
      <c r="K26" s="225"/>
      <c r="L26" s="225"/>
      <c r="M26" s="74"/>
      <c r="N26" s="410"/>
      <c r="O26" s="410"/>
      <c r="P26" s="410"/>
      <c r="Q26" s="17"/>
      <c r="R26" s="17"/>
      <c r="S26" s="224"/>
      <c r="T26" s="225"/>
      <c r="U26" s="225"/>
      <c r="V26" s="225"/>
      <c r="W26" s="17"/>
      <c r="X26" s="17"/>
    </row>
    <row r="27" spans="1:24" s="3" customFormat="1" ht="12.75" x14ac:dyDescent="0.2">
      <c r="A27" s="19"/>
      <c r="B27" s="223"/>
      <c r="C27" s="224"/>
      <c r="D27" s="223"/>
      <c r="E27" s="224"/>
      <c r="I27" s="224"/>
      <c r="J27" s="225"/>
      <c r="K27" s="225"/>
      <c r="L27" s="225"/>
      <c r="M27" s="74"/>
      <c r="N27" s="410"/>
      <c r="O27" s="410"/>
      <c r="P27" s="410"/>
      <c r="Q27" s="17"/>
      <c r="R27" s="17"/>
      <c r="S27" s="224"/>
      <c r="T27" s="225"/>
      <c r="U27" s="225"/>
      <c r="V27" s="225"/>
      <c r="W27" s="17"/>
      <c r="X27" s="17"/>
    </row>
    <row r="28" spans="1:24" s="3" customFormat="1" ht="12.75" x14ac:dyDescent="0.2">
      <c r="A28" s="19"/>
      <c r="B28" s="223"/>
      <c r="C28" s="224"/>
      <c r="D28" s="223"/>
      <c r="E28" s="224"/>
      <c r="I28" s="224"/>
      <c r="J28" s="225"/>
      <c r="K28" s="225"/>
      <c r="L28" s="225"/>
      <c r="M28" s="74"/>
      <c r="N28" s="410"/>
      <c r="O28" s="410"/>
      <c r="P28" s="410"/>
      <c r="Q28" s="17"/>
      <c r="R28" s="17"/>
      <c r="S28" s="224"/>
      <c r="T28" s="225"/>
      <c r="U28" s="225"/>
      <c r="V28" s="225"/>
      <c r="W28" s="17"/>
      <c r="X28" s="17"/>
    </row>
    <row r="29" spans="1:24" s="3" customFormat="1" ht="12.75" x14ac:dyDescent="0.2">
      <c r="A29" s="19"/>
      <c r="B29" s="223"/>
      <c r="C29" s="224"/>
      <c r="D29" s="223"/>
      <c r="E29" s="224"/>
      <c r="I29" s="224"/>
      <c r="J29" s="225"/>
      <c r="K29" s="225"/>
      <c r="L29" s="225"/>
      <c r="M29" s="74"/>
      <c r="N29" s="410"/>
      <c r="O29" s="410"/>
      <c r="P29" s="410"/>
      <c r="Q29" s="17"/>
      <c r="R29" s="17"/>
      <c r="S29" s="224"/>
      <c r="T29" s="225"/>
      <c r="U29" s="225"/>
      <c r="V29" s="225"/>
      <c r="W29" s="17"/>
      <c r="X29" s="17"/>
    </row>
    <row r="30" spans="1:24" s="3" customFormat="1" ht="12.75" x14ac:dyDescent="0.2">
      <c r="A30" s="19"/>
      <c r="B30" s="223"/>
      <c r="C30" s="224"/>
      <c r="D30" s="223"/>
      <c r="E30" s="224"/>
      <c r="I30" s="224"/>
      <c r="J30" s="225"/>
      <c r="K30" s="225"/>
      <c r="L30" s="225"/>
      <c r="M30" s="74"/>
      <c r="N30" s="410"/>
      <c r="O30" s="410"/>
      <c r="P30" s="410"/>
      <c r="Q30" s="17"/>
      <c r="R30" s="17"/>
      <c r="S30" s="224"/>
      <c r="T30" s="225"/>
      <c r="U30" s="225"/>
      <c r="V30" s="225"/>
      <c r="W30" s="17"/>
      <c r="X30" s="17"/>
    </row>
    <row r="31" spans="1:24" s="3" customFormat="1" ht="12.75" x14ac:dyDescent="0.2">
      <c r="A31" s="19"/>
      <c r="B31" s="223"/>
      <c r="C31" s="224"/>
      <c r="D31" s="223"/>
      <c r="E31" s="224"/>
      <c r="I31" s="224"/>
      <c r="J31" s="225"/>
      <c r="K31" s="225"/>
      <c r="L31" s="225"/>
      <c r="M31" s="74"/>
      <c r="N31" s="410"/>
      <c r="O31" s="410"/>
      <c r="P31" s="410"/>
      <c r="Q31" s="17"/>
      <c r="R31" s="17"/>
      <c r="S31" s="224"/>
      <c r="T31" s="225"/>
      <c r="U31" s="225"/>
      <c r="V31" s="225"/>
      <c r="W31" s="17"/>
      <c r="X31" s="17"/>
    </row>
    <row r="32" spans="1:24" s="3" customFormat="1" ht="12.75" x14ac:dyDescent="0.2">
      <c r="A32" s="19"/>
      <c r="B32" s="226"/>
      <c r="C32" s="226"/>
      <c r="D32" s="226"/>
      <c r="E32" s="226"/>
      <c r="I32" s="228"/>
      <c r="J32" s="225"/>
      <c r="K32" s="225"/>
      <c r="L32" s="225"/>
      <c r="M32" s="52"/>
      <c r="N32" s="410"/>
      <c r="O32" s="410"/>
      <c r="P32" s="410"/>
      <c r="Q32" s="17"/>
      <c r="R32" s="17"/>
      <c r="S32" s="228"/>
      <c r="T32" s="225"/>
      <c r="U32" s="225"/>
      <c r="V32" s="225"/>
      <c r="W32" s="17"/>
      <c r="X32" s="17"/>
    </row>
    <row r="33" spans="1:22" ht="15" x14ac:dyDescent="0.25">
      <c r="A33" s="141"/>
      <c r="B33" s="812"/>
      <c r="C33" s="812"/>
      <c r="D33" s="812"/>
      <c r="E33" s="812"/>
      <c r="I33" s="812"/>
      <c r="J33" s="812"/>
      <c r="K33" s="812"/>
      <c r="L33" s="812"/>
      <c r="M33" s="819"/>
      <c r="N33" s="819"/>
      <c r="O33" s="819"/>
      <c r="P33" s="819"/>
      <c r="S33" s="812"/>
      <c r="T33" s="812"/>
      <c r="U33" s="812"/>
      <c r="V33" s="812"/>
    </row>
    <row r="34" spans="1:22" x14ac:dyDescent="0.2">
      <c r="B34" s="813" t="s">
        <v>361</v>
      </c>
      <c r="C34" s="813"/>
      <c r="D34" s="813"/>
      <c r="E34" s="813"/>
      <c r="I34" s="813" t="s">
        <v>394</v>
      </c>
      <c r="J34" s="813"/>
      <c r="K34" s="813"/>
      <c r="L34" s="813"/>
      <c r="M34" s="736"/>
      <c r="N34" s="736"/>
      <c r="O34" s="736"/>
      <c r="P34" s="736"/>
      <c r="S34" s="813" t="s">
        <v>394</v>
      </c>
      <c r="T34" s="813"/>
      <c r="U34" s="813"/>
      <c r="V34" s="813"/>
    </row>
  </sheetData>
  <mergeCells count="42">
    <mergeCell ref="B34:E34"/>
    <mergeCell ref="I34:L34"/>
    <mergeCell ref="M34:P34"/>
    <mergeCell ref="S34:V34"/>
    <mergeCell ref="B25:E25"/>
    <mergeCell ref="I25:L25"/>
    <mergeCell ref="M25:P25"/>
    <mergeCell ref="S25:V25"/>
    <mergeCell ref="B33:E33"/>
    <mergeCell ref="I33:L33"/>
    <mergeCell ref="M33:P33"/>
    <mergeCell ref="S33:V33"/>
    <mergeCell ref="B23:E23"/>
    <mergeCell ref="M23:P23"/>
    <mergeCell ref="U23:X23"/>
    <mergeCell ref="B9:B14"/>
    <mergeCell ref="C9:C14"/>
    <mergeCell ref="D9:D14"/>
    <mergeCell ref="E9:E14"/>
    <mergeCell ref="F10:H10"/>
    <mergeCell ref="B19:E19"/>
    <mergeCell ref="M19:P19"/>
    <mergeCell ref="U19:X19"/>
    <mergeCell ref="B22:E22"/>
    <mergeCell ref="M22:P22"/>
    <mergeCell ref="U22:X22"/>
    <mergeCell ref="W5:X5"/>
    <mergeCell ref="A8:A14"/>
    <mergeCell ref="B8:C8"/>
    <mergeCell ref="D8:E8"/>
    <mergeCell ref="G8:H8"/>
    <mergeCell ref="I8:I9"/>
    <mergeCell ref="J8:U8"/>
    <mergeCell ref="V8:V9"/>
    <mergeCell ref="W8:W14"/>
    <mergeCell ref="X8:X14"/>
    <mergeCell ref="U5:V5"/>
    <mergeCell ref="E2:G2"/>
    <mergeCell ref="E3:G3"/>
    <mergeCell ref="E4:G4"/>
    <mergeCell ref="E5:G5"/>
    <mergeCell ref="S5:T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35"/>
  <sheetViews>
    <sheetView workbookViewId="0">
      <selection activeCell="A8" sqref="A8:A14"/>
    </sheetView>
  </sheetViews>
  <sheetFormatPr baseColWidth="10" defaultColWidth="11.42578125" defaultRowHeight="12" x14ac:dyDescent="0.2"/>
  <cols>
    <col min="1" max="1" width="6.42578125" style="373" customWidth="1"/>
    <col min="2" max="2" width="5.140625" style="373" bestFit="1" customWidth="1"/>
    <col min="3" max="3" width="11.85546875" style="374" customWidth="1"/>
    <col min="4" max="4" width="6.5703125" style="373" bestFit="1" customWidth="1"/>
    <col min="5" max="5" width="10.85546875" style="374" customWidth="1"/>
    <col min="6" max="6" width="7.5703125" style="373" customWidth="1"/>
    <col min="7" max="7" width="8.140625" style="373" customWidth="1"/>
    <col min="8" max="8" width="24.7109375" style="377" customWidth="1"/>
    <col min="9" max="9" width="16.42578125" style="378" customWidth="1"/>
    <col min="10" max="10" width="15.140625" style="378" bestFit="1" customWidth="1"/>
    <col min="11" max="11" width="16.42578125" style="378" bestFit="1" customWidth="1"/>
    <col min="12" max="12" width="15.140625" style="378" bestFit="1" customWidth="1"/>
    <col min="13" max="13" width="16.42578125" style="378" bestFit="1" customWidth="1"/>
    <col min="14" max="14" width="8.5703125" style="378" bestFit="1" customWidth="1"/>
    <col min="15" max="16" width="7.140625" style="378" customWidth="1"/>
    <col min="17" max="17" width="9.28515625" style="378" customWidth="1"/>
    <col min="18" max="18" width="7.28515625" style="378" customWidth="1"/>
    <col min="19" max="19" width="7" style="378" customWidth="1"/>
    <col min="20" max="20" width="8.28515625" style="378" customWidth="1"/>
    <col min="21" max="21" width="9.140625" style="378" customWidth="1"/>
    <col min="22" max="22" width="15.85546875" style="378" customWidth="1"/>
    <col min="23" max="23" width="5.42578125" style="374" customWidth="1"/>
    <col min="24" max="24" width="6.140625" style="374" customWidth="1"/>
    <col min="25" max="16384" width="11.42578125" style="374"/>
  </cols>
  <sheetData>
    <row r="1" spans="1:24" x14ac:dyDescent="0.2">
      <c r="E1" s="375" t="s">
        <v>4</v>
      </c>
      <c r="F1" s="376"/>
    </row>
    <row r="2" spans="1:24" x14ac:dyDescent="0.2">
      <c r="E2" s="845" t="str">
        <f>'[20]21111'!C2</f>
        <v>CLAVE DE LA UNIDAD RESPONSABLE (UR)</v>
      </c>
      <c r="F2" s="845"/>
      <c r="G2" s="845"/>
      <c r="H2" s="379">
        <f>'[20]21111'!F2</f>
        <v>311</v>
      </c>
      <c r="Q2" s="380"/>
      <c r="R2" s="380"/>
      <c r="T2" s="380"/>
      <c r="U2" s="380"/>
      <c r="V2" s="380"/>
    </row>
    <row r="3" spans="1:24" ht="24" x14ac:dyDescent="0.2">
      <c r="E3" s="845" t="str">
        <f>'[20]21111'!C3</f>
        <v>NOMBRE DE LA UNIDAD RESPONSABLE</v>
      </c>
      <c r="F3" s="845"/>
      <c r="G3" s="845"/>
      <c r="H3" s="379" t="str">
        <f>'[20]21111'!F3</f>
        <v>SECRETARÍA DE ARTE Y CULTURA</v>
      </c>
    </row>
    <row r="4" spans="1:24" x14ac:dyDescent="0.2">
      <c r="E4" s="845" t="str">
        <f>'[20]21111'!C4</f>
        <v>CLAVE DE LA UNIDAD EJECUTORA (UE)</v>
      </c>
      <c r="F4" s="845"/>
      <c r="G4" s="845"/>
      <c r="H4" s="379">
        <f>'[20]21111'!F4</f>
        <v>31101</v>
      </c>
      <c r="S4" s="380"/>
      <c r="T4" s="380"/>
      <c r="U4" s="380"/>
      <c r="W4" s="381" t="s">
        <v>349</v>
      </c>
    </row>
    <row r="5" spans="1:24" ht="15" customHeight="1" x14ac:dyDescent="0.2">
      <c r="C5" s="382"/>
      <c r="E5" s="845" t="str">
        <f>'[20]21111'!C5</f>
        <v>NOMBRE DE LA UNIDAD EJECUTORA</v>
      </c>
      <c r="F5" s="845"/>
      <c r="G5" s="845"/>
      <c r="H5" s="379" t="str">
        <f>'[20]21111'!F5</f>
        <v>SECRETARÍA DE ARTE Y CULTURA</v>
      </c>
      <c r="M5" s="383"/>
      <c r="N5" s="383"/>
      <c r="O5" s="383"/>
      <c r="P5" s="383"/>
      <c r="Q5" s="383"/>
      <c r="R5" s="383"/>
      <c r="S5" s="383"/>
      <c r="T5" s="846" t="s">
        <v>303</v>
      </c>
      <c r="U5" s="846"/>
      <c r="V5" s="846"/>
      <c r="W5" s="843">
        <v>44942</v>
      </c>
      <c r="X5" s="844"/>
    </row>
    <row r="6" spans="1:24" ht="14.25" customHeight="1" x14ac:dyDescent="0.2">
      <c r="A6" s="384"/>
      <c r="B6" s="376"/>
      <c r="C6" s="384"/>
      <c r="D6" s="376"/>
      <c r="E6" s="384"/>
      <c r="F6" s="384"/>
      <c r="G6" s="376"/>
      <c r="H6" s="385"/>
      <c r="I6" s="386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</row>
    <row r="7" spans="1:24" ht="21" customHeight="1" x14ac:dyDescent="0.2">
      <c r="A7" s="384"/>
      <c r="B7" s="376"/>
      <c r="C7" s="384"/>
      <c r="D7" s="376"/>
      <c r="E7" s="387"/>
      <c r="F7" s="384"/>
      <c r="G7" s="376"/>
      <c r="H7" s="385"/>
      <c r="I7" s="386"/>
      <c r="J7" s="384"/>
      <c r="K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76" t="s">
        <v>290</v>
      </c>
      <c r="X7" s="376" t="s">
        <v>291</v>
      </c>
    </row>
    <row r="8" spans="1:24" s="389" customFormat="1" ht="51.75" customHeight="1" x14ac:dyDescent="0.25">
      <c r="A8" s="847" t="str">
        <f>'[20]21111'!A9</f>
        <v>CLAVE DEL PROGRAMA PRESUPUESTARIO</v>
      </c>
      <c r="B8" s="847" t="s">
        <v>0</v>
      </c>
      <c r="C8" s="847"/>
      <c r="D8" s="847" t="s">
        <v>1</v>
      </c>
      <c r="E8" s="847"/>
      <c r="F8" s="388" t="s">
        <v>20</v>
      </c>
      <c r="G8" s="848" t="s">
        <v>2</v>
      </c>
      <c r="H8" s="849"/>
      <c r="I8" s="850" t="s">
        <v>274</v>
      </c>
      <c r="J8" s="860" t="s">
        <v>25</v>
      </c>
      <c r="K8" s="861"/>
      <c r="L8" s="861"/>
      <c r="M8" s="861"/>
      <c r="N8" s="861"/>
      <c r="O8" s="861"/>
      <c r="P8" s="861"/>
      <c r="Q8" s="861"/>
      <c r="R8" s="861"/>
      <c r="S8" s="861"/>
      <c r="T8" s="861"/>
      <c r="U8" s="862"/>
      <c r="V8" s="853" t="s">
        <v>34</v>
      </c>
      <c r="W8" s="853" t="s">
        <v>7</v>
      </c>
      <c r="X8" s="853" t="s">
        <v>8</v>
      </c>
    </row>
    <row r="9" spans="1:24" s="389" customFormat="1" ht="30.75" customHeight="1" x14ac:dyDescent="0.25">
      <c r="A9" s="847"/>
      <c r="B9" s="390"/>
      <c r="C9" s="856" t="s">
        <v>5</v>
      </c>
      <c r="D9" s="856" t="s">
        <v>3</v>
      </c>
      <c r="E9" s="856" t="s">
        <v>5</v>
      </c>
      <c r="F9" s="391" t="s">
        <v>3</v>
      </c>
      <c r="G9" s="391" t="s">
        <v>3</v>
      </c>
      <c r="H9" s="388" t="s">
        <v>5</v>
      </c>
      <c r="I9" s="850"/>
      <c r="J9" s="392" t="s">
        <v>6</v>
      </c>
      <c r="K9" s="392" t="s">
        <v>9</v>
      </c>
      <c r="L9" s="392" t="s">
        <v>10</v>
      </c>
      <c r="M9" s="392" t="s">
        <v>11</v>
      </c>
      <c r="N9" s="393" t="s">
        <v>12</v>
      </c>
      <c r="O9" s="393" t="s">
        <v>13</v>
      </c>
      <c r="P9" s="393" t="s">
        <v>14</v>
      </c>
      <c r="Q9" s="393" t="s">
        <v>15</v>
      </c>
      <c r="R9" s="393" t="s">
        <v>16</v>
      </c>
      <c r="S9" s="393" t="s">
        <v>17</v>
      </c>
      <c r="T9" s="393" t="s">
        <v>18</v>
      </c>
      <c r="U9" s="393" t="s">
        <v>19</v>
      </c>
      <c r="V9" s="854"/>
      <c r="W9" s="855"/>
      <c r="X9" s="855"/>
    </row>
    <row r="10" spans="1:24" s="501" customFormat="1" ht="24" customHeight="1" x14ac:dyDescent="0.25">
      <c r="A10" s="847"/>
      <c r="B10" s="851" t="s">
        <v>3</v>
      </c>
      <c r="C10" s="851"/>
      <c r="D10" s="851"/>
      <c r="E10" s="851"/>
      <c r="F10" s="857"/>
      <c r="G10" s="858"/>
      <c r="H10" s="859"/>
      <c r="I10" s="500">
        <f>I11+I12+I13+I14</f>
        <v>848840.01</v>
      </c>
      <c r="J10" s="500">
        <f t="shared" ref="J10:V10" si="0">J11+J12+J13+J14</f>
        <v>147630</v>
      </c>
      <c r="K10" s="500">
        <f t="shared" si="0"/>
        <v>307747.71999999997</v>
      </c>
      <c r="L10" s="500">
        <f t="shared" si="0"/>
        <v>100978.22</v>
      </c>
      <c r="M10" s="500">
        <f t="shared" si="0"/>
        <v>292484.07</v>
      </c>
      <c r="N10" s="500">
        <f t="shared" si="0"/>
        <v>0</v>
      </c>
      <c r="O10" s="500">
        <f t="shared" si="0"/>
        <v>0</v>
      </c>
      <c r="P10" s="500">
        <f t="shared" si="0"/>
        <v>0</v>
      </c>
      <c r="Q10" s="500">
        <f t="shared" si="0"/>
        <v>0</v>
      </c>
      <c r="R10" s="500">
        <f t="shared" si="0"/>
        <v>0</v>
      </c>
      <c r="S10" s="500">
        <f t="shared" si="0"/>
        <v>0</v>
      </c>
      <c r="T10" s="500">
        <f t="shared" si="0"/>
        <v>0</v>
      </c>
      <c r="U10" s="500">
        <f t="shared" si="0"/>
        <v>0</v>
      </c>
      <c r="V10" s="500">
        <f t="shared" si="0"/>
        <v>848840.01</v>
      </c>
      <c r="W10" s="855"/>
      <c r="X10" s="855"/>
    </row>
    <row r="11" spans="1:24" s="507" customFormat="1" ht="17.25" customHeight="1" x14ac:dyDescent="0.25">
      <c r="A11" s="847"/>
      <c r="B11" s="851"/>
      <c r="C11" s="851"/>
      <c r="D11" s="851"/>
      <c r="E11" s="851"/>
      <c r="F11" s="502">
        <v>2000</v>
      </c>
      <c r="G11" s="503"/>
      <c r="H11" s="504"/>
      <c r="I11" s="505">
        <f t="shared" ref="I11:U11" si="1">SUM(I15:I21)</f>
        <v>225823.22</v>
      </c>
      <c r="J11" s="505">
        <f t="shared" si="1"/>
        <v>96904</v>
      </c>
      <c r="K11" s="505">
        <f t="shared" si="1"/>
        <v>49176</v>
      </c>
      <c r="L11" s="505">
        <f t="shared" si="1"/>
        <v>48102.22</v>
      </c>
      <c r="M11" s="505">
        <f t="shared" si="1"/>
        <v>31641</v>
      </c>
      <c r="N11" s="505">
        <f t="shared" si="1"/>
        <v>0</v>
      </c>
      <c r="O11" s="505">
        <f t="shared" si="1"/>
        <v>0</v>
      </c>
      <c r="P11" s="505">
        <f t="shared" si="1"/>
        <v>0</v>
      </c>
      <c r="Q11" s="505">
        <f t="shared" si="1"/>
        <v>0</v>
      </c>
      <c r="R11" s="505">
        <f t="shared" si="1"/>
        <v>0</v>
      </c>
      <c r="S11" s="505">
        <f t="shared" si="1"/>
        <v>0</v>
      </c>
      <c r="T11" s="505">
        <f t="shared" si="1"/>
        <v>0</v>
      </c>
      <c r="U11" s="505">
        <f t="shared" si="1"/>
        <v>0</v>
      </c>
      <c r="V11" s="506">
        <f>SUM(J11:U11)</f>
        <v>225823.22</v>
      </c>
      <c r="W11" s="855"/>
      <c r="X11" s="855"/>
    </row>
    <row r="12" spans="1:24" s="507" customFormat="1" ht="17.25" customHeight="1" x14ac:dyDescent="0.25">
      <c r="A12" s="847"/>
      <c r="B12" s="851"/>
      <c r="C12" s="851"/>
      <c r="D12" s="851"/>
      <c r="E12" s="851"/>
      <c r="F12" s="502">
        <v>3000</v>
      </c>
      <c r="G12" s="508"/>
      <c r="H12" s="509"/>
      <c r="I12" s="505">
        <f t="shared" ref="I12:U12" si="2">SUM(I22:I25)</f>
        <v>561469.07000000007</v>
      </c>
      <c r="J12" s="505">
        <f t="shared" si="2"/>
        <v>50726</v>
      </c>
      <c r="K12" s="505">
        <f t="shared" si="2"/>
        <v>208024</v>
      </c>
      <c r="L12" s="505">
        <f t="shared" si="2"/>
        <v>41876</v>
      </c>
      <c r="M12" s="505">
        <f t="shared" si="2"/>
        <v>260843.07</v>
      </c>
      <c r="N12" s="505">
        <f t="shared" si="2"/>
        <v>0</v>
      </c>
      <c r="O12" s="505">
        <f t="shared" si="2"/>
        <v>0</v>
      </c>
      <c r="P12" s="505">
        <f t="shared" si="2"/>
        <v>0</v>
      </c>
      <c r="Q12" s="505">
        <f t="shared" si="2"/>
        <v>0</v>
      </c>
      <c r="R12" s="505">
        <f t="shared" si="2"/>
        <v>0</v>
      </c>
      <c r="S12" s="505">
        <f t="shared" si="2"/>
        <v>0</v>
      </c>
      <c r="T12" s="505">
        <f t="shared" si="2"/>
        <v>0</v>
      </c>
      <c r="U12" s="505">
        <f t="shared" si="2"/>
        <v>0</v>
      </c>
      <c r="V12" s="506">
        <f t="shared" ref="V12:V18" si="3">SUM(J12:U12)</f>
        <v>561469.07000000007</v>
      </c>
      <c r="W12" s="855"/>
      <c r="X12" s="855"/>
    </row>
    <row r="13" spans="1:24" s="507" customFormat="1" ht="17.25" customHeight="1" x14ac:dyDescent="0.25">
      <c r="A13" s="847"/>
      <c r="B13" s="851"/>
      <c r="C13" s="851"/>
      <c r="D13" s="851"/>
      <c r="E13" s="851"/>
      <c r="F13" s="502">
        <v>4000</v>
      </c>
      <c r="G13" s="508"/>
      <c r="H13" s="509"/>
      <c r="I13" s="505">
        <v>0</v>
      </c>
      <c r="J13" s="505">
        <v>0</v>
      </c>
      <c r="K13" s="505">
        <v>0</v>
      </c>
      <c r="L13" s="505">
        <v>0</v>
      </c>
      <c r="M13" s="505">
        <v>0</v>
      </c>
      <c r="N13" s="505">
        <v>0</v>
      </c>
      <c r="O13" s="505">
        <v>0</v>
      </c>
      <c r="P13" s="505">
        <v>0</v>
      </c>
      <c r="Q13" s="505">
        <v>0</v>
      </c>
      <c r="R13" s="505">
        <v>0</v>
      </c>
      <c r="S13" s="505">
        <v>0</v>
      </c>
      <c r="T13" s="505">
        <v>0</v>
      </c>
      <c r="U13" s="505">
        <v>0</v>
      </c>
      <c r="V13" s="505">
        <v>0</v>
      </c>
      <c r="W13" s="855"/>
      <c r="X13" s="855"/>
    </row>
    <row r="14" spans="1:24" s="507" customFormat="1" ht="17.25" customHeight="1" x14ac:dyDescent="0.25">
      <c r="A14" s="847"/>
      <c r="B14" s="852"/>
      <c r="C14" s="852"/>
      <c r="D14" s="852"/>
      <c r="E14" s="852"/>
      <c r="F14" s="502">
        <v>5000</v>
      </c>
      <c r="G14" s="510"/>
      <c r="H14" s="511"/>
      <c r="I14" s="505">
        <f t="shared" ref="I14:U14" si="4">SUM(I26:I26)</f>
        <v>61547.72</v>
      </c>
      <c r="J14" s="505">
        <f t="shared" si="4"/>
        <v>0</v>
      </c>
      <c r="K14" s="505">
        <f t="shared" si="4"/>
        <v>50547.72</v>
      </c>
      <c r="L14" s="505">
        <f t="shared" si="4"/>
        <v>11000</v>
      </c>
      <c r="M14" s="505">
        <f t="shared" si="4"/>
        <v>0</v>
      </c>
      <c r="N14" s="505">
        <f t="shared" si="4"/>
        <v>0</v>
      </c>
      <c r="O14" s="505">
        <f t="shared" si="4"/>
        <v>0</v>
      </c>
      <c r="P14" s="505">
        <f t="shared" si="4"/>
        <v>0</v>
      </c>
      <c r="Q14" s="505">
        <f t="shared" si="4"/>
        <v>0</v>
      </c>
      <c r="R14" s="505">
        <f t="shared" si="4"/>
        <v>0</v>
      </c>
      <c r="S14" s="505">
        <f t="shared" si="4"/>
        <v>0</v>
      </c>
      <c r="T14" s="505">
        <f t="shared" si="4"/>
        <v>0</v>
      </c>
      <c r="U14" s="505">
        <f t="shared" si="4"/>
        <v>0</v>
      </c>
      <c r="V14" s="506">
        <f t="shared" si="3"/>
        <v>61547.72</v>
      </c>
      <c r="W14" s="854"/>
      <c r="X14" s="854"/>
    </row>
    <row r="15" spans="1:24" s="365" customFormat="1" ht="36" x14ac:dyDescent="0.25">
      <c r="A15" s="360" t="str">
        <f>'[20]21111'!$A$12</f>
        <v>13</v>
      </c>
      <c r="B15" s="360">
        <f>'[20]21111'!$F$2</f>
        <v>311</v>
      </c>
      <c r="C15" s="394" t="str">
        <f>'[20]21111'!$F$3</f>
        <v>SECRETARÍA DE ARTE Y CULTURA</v>
      </c>
      <c r="D15" s="360">
        <f>'[20]21111'!$F$4</f>
        <v>31101</v>
      </c>
      <c r="E15" s="394" t="str">
        <f>'[20]21111'!$F$5</f>
        <v>SECRETARÍA DE ARTE Y CULTURA</v>
      </c>
      <c r="F15" s="360">
        <v>2000</v>
      </c>
      <c r="G15" s="360">
        <v>21111</v>
      </c>
      <c r="H15" s="614" t="s">
        <v>132</v>
      </c>
      <c r="I15" s="361">
        <f>'[20]21111'!F12</f>
        <v>38452</v>
      </c>
      <c r="J15" s="361">
        <f>'[20]21111'!L11</f>
        <v>11256</v>
      </c>
      <c r="K15" s="361">
        <f>'[20]21111'!M11</f>
        <v>23100</v>
      </c>
      <c r="L15" s="361">
        <f>'[20]21111'!N11</f>
        <v>4096</v>
      </c>
      <c r="M15" s="361">
        <f>'[20]21111'!O11</f>
        <v>0</v>
      </c>
      <c r="N15" s="361">
        <f>'[20]21111'!P11</f>
        <v>0</v>
      </c>
      <c r="O15" s="361">
        <f>'[20]21111'!Q11</f>
        <v>0</v>
      </c>
      <c r="P15" s="361">
        <f>'[20]21111'!R11</f>
        <v>0</v>
      </c>
      <c r="Q15" s="361">
        <f>'[20]21111'!S11</f>
        <v>0</v>
      </c>
      <c r="R15" s="361">
        <f>'[20]21111'!T11</f>
        <v>0</v>
      </c>
      <c r="S15" s="361">
        <f>'[20]21111'!U11</f>
        <v>0</v>
      </c>
      <c r="T15" s="361">
        <f>'[20]21111'!V11</f>
        <v>0</v>
      </c>
      <c r="U15" s="361">
        <f>'[20]21111'!W11</f>
        <v>0</v>
      </c>
      <c r="V15" s="393">
        <f>SUM(J15:U15)</f>
        <v>38452</v>
      </c>
      <c r="W15" s="360"/>
      <c r="X15" s="360"/>
    </row>
    <row r="16" spans="1:24" s="365" customFormat="1" ht="48" x14ac:dyDescent="0.25">
      <c r="A16" s="360" t="str">
        <f>'[20]21111'!$A$12</f>
        <v>13</v>
      </c>
      <c r="B16" s="360">
        <f>'[20]21111'!$F$2</f>
        <v>311</v>
      </c>
      <c r="C16" s="394" t="str">
        <f>'[20]21111'!$F$3</f>
        <v>SECRETARÍA DE ARTE Y CULTURA</v>
      </c>
      <c r="D16" s="360">
        <f>'[20]21111'!$F$4</f>
        <v>31101</v>
      </c>
      <c r="E16" s="394" t="str">
        <f>'[20]21111'!$F$5</f>
        <v>SECRETARÍA DE ARTE Y CULTURA</v>
      </c>
      <c r="F16" s="360">
        <v>2000</v>
      </c>
      <c r="G16" s="360">
        <v>21411</v>
      </c>
      <c r="H16" s="614" t="s">
        <v>135</v>
      </c>
      <c r="I16" s="361">
        <v>3280</v>
      </c>
      <c r="J16" s="361">
        <v>0</v>
      </c>
      <c r="K16" s="361">
        <v>3280</v>
      </c>
      <c r="L16" s="361">
        <v>0</v>
      </c>
      <c r="M16" s="361">
        <v>0</v>
      </c>
      <c r="N16" s="361">
        <v>0</v>
      </c>
      <c r="O16" s="361">
        <v>0</v>
      </c>
      <c r="P16" s="361">
        <v>0</v>
      </c>
      <c r="Q16" s="361">
        <v>0</v>
      </c>
      <c r="R16" s="361">
        <v>0</v>
      </c>
      <c r="S16" s="361">
        <v>0</v>
      </c>
      <c r="T16" s="361">
        <v>0</v>
      </c>
      <c r="U16" s="361">
        <v>0</v>
      </c>
      <c r="V16" s="393">
        <f t="shared" si="3"/>
        <v>3280</v>
      </c>
      <c r="W16" s="395"/>
      <c r="X16" s="395"/>
    </row>
    <row r="17" spans="1:24" s="365" customFormat="1" ht="36" x14ac:dyDescent="0.25">
      <c r="A17" s="360" t="str">
        <f>'[20]21111'!$A$12</f>
        <v>13</v>
      </c>
      <c r="B17" s="360">
        <f>'[20]21111'!$F$2</f>
        <v>311</v>
      </c>
      <c r="C17" s="394" t="str">
        <f>'[20]21111'!$F$3</f>
        <v>SECRETARÍA DE ARTE Y CULTURA</v>
      </c>
      <c r="D17" s="360">
        <f>'[20]21111'!$F$4</f>
        <v>31101</v>
      </c>
      <c r="E17" s="394" t="str">
        <f>'[20]21111'!$F$5</f>
        <v>SECRETARÍA DE ARTE Y CULTURA</v>
      </c>
      <c r="F17" s="360">
        <v>2000</v>
      </c>
      <c r="G17" s="360">
        <v>21611</v>
      </c>
      <c r="H17" s="614" t="s">
        <v>137</v>
      </c>
      <c r="I17" s="361">
        <f>'[20]21611'!F12</f>
        <v>27888</v>
      </c>
      <c r="J17" s="361">
        <f>'[20]21611'!L11</f>
        <v>9488</v>
      </c>
      <c r="K17" s="361">
        <f>'[20]21611'!M11</f>
        <v>10804</v>
      </c>
      <c r="L17" s="361">
        <f>'[20]21611'!N11</f>
        <v>7596</v>
      </c>
      <c r="M17" s="361">
        <f>'[20]21611'!O11</f>
        <v>0</v>
      </c>
      <c r="N17" s="361">
        <f>'[20]21611'!P11</f>
        <v>0</v>
      </c>
      <c r="O17" s="361">
        <f>'[20]21611'!Q11</f>
        <v>0</v>
      </c>
      <c r="P17" s="361">
        <f>'[20]21611'!R11</f>
        <v>0</v>
      </c>
      <c r="Q17" s="361">
        <f>'[20]21611'!S11</f>
        <v>0</v>
      </c>
      <c r="R17" s="361">
        <f>'[20]21611'!T11</f>
        <v>0</v>
      </c>
      <c r="S17" s="361">
        <f>'[20]21611'!U11</f>
        <v>0</v>
      </c>
      <c r="T17" s="361">
        <f>'[20]21611'!V11</f>
        <v>0</v>
      </c>
      <c r="U17" s="361">
        <f>'[20]21611'!W11</f>
        <v>0</v>
      </c>
      <c r="V17" s="393">
        <f>SUM(J17:U17)</f>
        <v>27888</v>
      </c>
      <c r="W17" s="396"/>
      <c r="X17" s="395"/>
    </row>
    <row r="18" spans="1:24" s="365" customFormat="1" ht="36" x14ac:dyDescent="0.25">
      <c r="A18" s="360" t="str">
        <f>'[20]21111'!$A$12</f>
        <v>13</v>
      </c>
      <c r="B18" s="360">
        <f>'[20]21111'!$F$2</f>
        <v>311</v>
      </c>
      <c r="C18" s="394" t="str">
        <f>'[20]21111'!$F$3</f>
        <v>SECRETARÍA DE ARTE Y CULTURA</v>
      </c>
      <c r="D18" s="360">
        <f>'[20]21111'!$F$4</f>
        <v>31101</v>
      </c>
      <c r="E18" s="394" t="str">
        <f>'[20]21111'!$F$5</f>
        <v>SECRETARÍA DE ARTE Y CULTURA</v>
      </c>
      <c r="F18" s="360">
        <v>2000</v>
      </c>
      <c r="G18" s="360">
        <v>21711</v>
      </c>
      <c r="H18" s="614" t="s">
        <v>138</v>
      </c>
      <c r="I18" s="361">
        <v>1160</v>
      </c>
      <c r="J18" s="361">
        <v>1160</v>
      </c>
      <c r="K18" s="361">
        <v>0</v>
      </c>
      <c r="L18" s="361">
        <v>0</v>
      </c>
      <c r="M18" s="361">
        <v>0</v>
      </c>
      <c r="N18" s="361">
        <v>0</v>
      </c>
      <c r="O18" s="361">
        <v>0</v>
      </c>
      <c r="P18" s="361">
        <v>0</v>
      </c>
      <c r="Q18" s="361">
        <v>0</v>
      </c>
      <c r="R18" s="361">
        <v>0</v>
      </c>
      <c r="S18" s="361">
        <v>0</v>
      </c>
      <c r="T18" s="361">
        <v>0</v>
      </c>
      <c r="U18" s="361">
        <v>0</v>
      </c>
      <c r="V18" s="393">
        <f t="shared" si="3"/>
        <v>1160</v>
      </c>
      <c r="W18" s="396"/>
      <c r="X18" s="395"/>
    </row>
    <row r="19" spans="1:24" s="365" customFormat="1" ht="36" x14ac:dyDescent="0.25">
      <c r="A19" s="360" t="str">
        <f>'[20]21111'!$A$12</f>
        <v>13</v>
      </c>
      <c r="B19" s="360">
        <f>'[20]21111'!$F$2</f>
        <v>311</v>
      </c>
      <c r="C19" s="394" t="str">
        <f>'[20]21111'!$F$3</f>
        <v>SECRETARÍA DE ARTE Y CULTURA</v>
      </c>
      <c r="D19" s="360">
        <f>'[20]21111'!$F$4</f>
        <v>31101</v>
      </c>
      <c r="E19" s="394" t="str">
        <f>'[20]21111'!$F$5</f>
        <v>SECRETARÍA DE ARTE Y CULTURA</v>
      </c>
      <c r="F19" s="360">
        <v>2000</v>
      </c>
      <c r="G19" s="360">
        <v>22111</v>
      </c>
      <c r="H19" s="614" t="s">
        <v>140</v>
      </c>
      <c r="I19" s="361">
        <v>154793</v>
      </c>
      <c r="J19" s="361">
        <v>75000</v>
      </c>
      <c r="K19" s="361">
        <v>11992</v>
      </c>
      <c r="L19" s="361">
        <v>36160</v>
      </c>
      <c r="M19" s="361">
        <v>31641</v>
      </c>
      <c r="N19" s="361">
        <v>0</v>
      </c>
      <c r="O19" s="361">
        <v>0</v>
      </c>
      <c r="P19" s="361">
        <v>0</v>
      </c>
      <c r="Q19" s="361">
        <v>0</v>
      </c>
      <c r="R19" s="361">
        <v>0</v>
      </c>
      <c r="S19" s="361">
        <v>0</v>
      </c>
      <c r="T19" s="361">
        <v>0</v>
      </c>
      <c r="U19" s="361">
        <v>0</v>
      </c>
      <c r="V19" s="393">
        <f>SUM(J19:U19)</f>
        <v>154793</v>
      </c>
      <c r="W19" s="395"/>
      <c r="X19" s="395"/>
    </row>
    <row r="20" spans="1:24" s="365" customFormat="1" ht="36" x14ac:dyDescent="0.25">
      <c r="A20" s="360" t="str">
        <f>'[20]21111'!$A$12</f>
        <v>13</v>
      </c>
      <c r="B20" s="360">
        <f>'[20]21111'!$F$2</f>
        <v>311</v>
      </c>
      <c r="C20" s="394" t="str">
        <f>'[20]21111'!$F$3</f>
        <v>SECRETARÍA DE ARTE Y CULTURA</v>
      </c>
      <c r="D20" s="360">
        <f>'[20]21111'!$F$4</f>
        <v>31101</v>
      </c>
      <c r="E20" s="394" t="str">
        <f>'[20]21111'!$F$5</f>
        <v>SECRETARÍA DE ARTE Y CULTURA</v>
      </c>
      <c r="F20" s="360">
        <v>2000</v>
      </c>
      <c r="G20" s="360">
        <v>27311</v>
      </c>
      <c r="H20" s="614" t="s">
        <v>160</v>
      </c>
      <c r="I20" s="361">
        <v>0</v>
      </c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61"/>
      <c r="U20" s="361"/>
      <c r="V20" s="393">
        <f t="shared" ref="V20:V26" si="5">SUM(J20:U20)</f>
        <v>0</v>
      </c>
      <c r="W20" s="395"/>
      <c r="X20" s="395"/>
    </row>
    <row r="21" spans="1:24" s="365" customFormat="1" ht="36" x14ac:dyDescent="0.25">
      <c r="A21" s="360" t="str">
        <f>'[20]21111'!$A$12</f>
        <v>13</v>
      </c>
      <c r="B21" s="360">
        <f>'[20]21111'!$F$2</f>
        <v>311</v>
      </c>
      <c r="C21" s="394" t="str">
        <f>'[20]21111'!$F$3</f>
        <v>SECRETARÍA DE ARTE Y CULTURA</v>
      </c>
      <c r="D21" s="360">
        <f>'[20]21111'!$F$4</f>
        <v>31101</v>
      </c>
      <c r="E21" s="394" t="str">
        <f>'[20]21111'!$F$5</f>
        <v>SECRETARÍA DE ARTE Y CULTURA</v>
      </c>
      <c r="F21" s="360">
        <v>2000</v>
      </c>
      <c r="G21" s="360">
        <v>27411</v>
      </c>
      <c r="H21" s="614" t="s">
        <v>161</v>
      </c>
      <c r="I21" s="361">
        <v>250.22</v>
      </c>
      <c r="J21" s="361">
        <v>0</v>
      </c>
      <c r="K21" s="361">
        <v>0</v>
      </c>
      <c r="L21" s="361">
        <v>250.22</v>
      </c>
      <c r="M21" s="361">
        <v>0</v>
      </c>
      <c r="N21" s="361">
        <v>0</v>
      </c>
      <c r="O21" s="361">
        <v>0</v>
      </c>
      <c r="P21" s="361">
        <v>0</v>
      </c>
      <c r="Q21" s="361">
        <v>0</v>
      </c>
      <c r="R21" s="361">
        <v>0</v>
      </c>
      <c r="S21" s="361">
        <v>0</v>
      </c>
      <c r="T21" s="361">
        <v>0</v>
      </c>
      <c r="U21" s="361">
        <v>0</v>
      </c>
      <c r="V21" s="393">
        <f t="shared" si="5"/>
        <v>250.22</v>
      </c>
      <c r="W21" s="395"/>
      <c r="X21" s="395"/>
    </row>
    <row r="22" spans="1:24" s="365" customFormat="1" ht="36" x14ac:dyDescent="0.25">
      <c r="A22" s="360" t="str">
        <f>'[20]21111'!$A$12</f>
        <v>13</v>
      </c>
      <c r="B22" s="360">
        <f>'[20]21111'!$F$2</f>
        <v>311</v>
      </c>
      <c r="C22" s="394" t="str">
        <f>'[20]21111'!$F$3</f>
        <v>SECRETARÍA DE ARTE Y CULTURA</v>
      </c>
      <c r="D22" s="360">
        <f>'[20]21111'!$F$4</f>
        <v>31101</v>
      </c>
      <c r="E22" s="394" t="str">
        <f>'[20]21111'!$F$5</f>
        <v>SECRETARÍA DE ARTE Y CULTURA</v>
      </c>
      <c r="F22" s="360">
        <v>3000</v>
      </c>
      <c r="G22" s="360">
        <v>32911</v>
      </c>
      <c r="H22" s="614" t="s">
        <v>192</v>
      </c>
      <c r="I22" s="361">
        <v>481741.07</v>
      </c>
      <c r="J22" s="361">
        <v>48870</v>
      </c>
      <c r="K22" s="361">
        <v>135720</v>
      </c>
      <c r="L22" s="361">
        <v>38628</v>
      </c>
      <c r="M22" s="361">
        <v>258523.07</v>
      </c>
      <c r="N22" s="361">
        <v>0</v>
      </c>
      <c r="O22" s="361">
        <v>0</v>
      </c>
      <c r="P22" s="361">
        <v>0</v>
      </c>
      <c r="Q22" s="361">
        <v>0</v>
      </c>
      <c r="R22" s="361">
        <v>0</v>
      </c>
      <c r="S22" s="361">
        <v>0</v>
      </c>
      <c r="T22" s="361">
        <v>0</v>
      </c>
      <c r="U22" s="361">
        <v>0</v>
      </c>
      <c r="V22" s="393">
        <f t="shared" si="5"/>
        <v>481741.07</v>
      </c>
      <c r="W22" s="395"/>
      <c r="X22" s="395"/>
    </row>
    <row r="23" spans="1:24" s="365" customFormat="1" ht="48" x14ac:dyDescent="0.25">
      <c r="A23" s="360" t="str">
        <f>'[20]21111'!$A$12</f>
        <v>13</v>
      </c>
      <c r="B23" s="360">
        <f>'[20]21111'!$F$2</f>
        <v>311</v>
      </c>
      <c r="C23" s="394" t="str">
        <f>'[20]21111'!$F$3</f>
        <v>SECRETARÍA DE ARTE Y CULTURA</v>
      </c>
      <c r="D23" s="360">
        <f>'[20]21111'!$F$4</f>
        <v>31101</v>
      </c>
      <c r="E23" s="394" t="str">
        <f>'[20]21111'!$F$5</f>
        <v>SECRETARÍA DE ARTE Y CULTURA</v>
      </c>
      <c r="F23" s="360">
        <v>3000</v>
      </c>
      <c r="G23" s="360">
        <v>33611</v>
      </c>
      <c r="H23" s="614" t="s">
        <v>198</v>
      </c>
      <c r="I23" s="361">
        <v>7888</v>
      </c>
      <c r="J23" s="361">
        <v>928</v>
      </c>
      <c r="K23" s="361">
        <v>2320</v>
      </c>
      <c r="L23" s="361">
        <v>2320</v>
      </c>
      <c r="M23" s="361">
        <v>2320</v>
      </c>
      <c r="N23" s="361">
        <v>0</v>
      </c>
      <c r="O23" s="361">
        <v>0</v>
      </c>
      <c r="P23" s="361">
        <v>0</v>
      </c>
      <c r="Q23" s="361">
        <v>0</v>
      </c>
      <c r="R23" s="361">
        <v>0</v>
      </c>
      <c r="S23" s="361">
        <v>0</v>
      </c>
      <c r="T23" s="361">
        <v>0</v>
      </c>
      <c r="U23" s="361">
        <v>0</v>
      </c>
      <c r="V23" s="393">
        <f t="shared" si="5"/>
        <v>7888</v>
      </c>
      <c r="W23" s="395"/>
      <c r="X23" s="395"/>
    </row>
    <row r="24" spans="1:24" s="365" customFormat="1" ht="36" x14ac:dyDescent="0.25">
      <c r="A24" s="360" t="str">
        <f>'[20]21111'!$A$12</f>
        <v>13</v>
      </c>
      <c r="B24" s="360">
        <f>'[20]21111'!$F$2</f>
        <v>311</v>
      </c>
      <c r="C24" s="394" t="str">
        <f>'[20]21111'!$F$3</f>
        <v>SECRETARÍA DE ARTE Y CULTURA</v>
      </c>
      <c r="D24" s="360">
        <f>'[20]21111'!$F$4</f>
        <v>31101</v>
      </c>
      <c r="E24" s="394" t="str">
        <f>'[20]21111'!$F$5</f>
        <v>SECRETARÍA DE ARTE Y CULTURA</v>
      </c>
      <c r="F24" s="360">
        <v>3000</v>
      </c>
      <c r="G24" s="360">
        <v>33911</v>
      </c>
      <c r="H24" s="614" t="s">
        <v>199</v>
      </c>
      <c r="I24" s="361">
        <v>56840</v>
      </c>
      <c r="J24" s="361">
        <v>928</v>
      </c>
      <c r="K24" s="361">
        <v>54984</v>
      </c>
      <c r="L24" s="361">
        <v>928</v>
      </c>
      <c r="M24" s="361">
        <v>0</v>
      </c>
      <c r="N24" s="361">
        <v>0</v>
      </c>
      <c r="O24" s="361">
        <v>0</v>
      </c>
      <c r="P24" s="361">
        <v>0</v>
      </c>
      <c r="Q24" s="361">
        <v>0</v>
      </c>
      <c r="R24" s="361">
        <v>0</v>
      </c>
      <c r="S24" s="361">
        <v>0</v>
      </c>
      <c r="T24" s="361">
        <v>0</v>
      </c>
      <c r="U24" s="361">
        <v>0</v>
      </c>
      <c r="V24" s="393">
        <f t="shared" si="5"/>
        <v>56840</v>
      </c>
      <c r="W24" s="395"/>
      <c r="X24" s="395"/>
    </row>
    <row r="25" spans="1:24" s="365" customFormat="1" ht="36" x14ac:dyDescent="0.25">
      <c r="A25" s="360" t="str">
        <f>'[20]21111'!$A$12</f>
        <v>13</v>
      </c>
      <c r="B25" s="360">
        <f>'[20]21111'!$F$2</f>
        <v>311</v>
      </c>
      <c r="C25" s="394" t="str">
        <f>'[20]21111'!$F$3</f>
        <v>SECRETARÍA DE ARTE Y CULTURA</v>
      </c>
      <c r="D25" s="360">
        <f>'[20]21111'!$F$4</f>
        <v>31101</v>
      </c>
      <c r="E25" s="394" t="str">
        <f>'[20]21111'!$F$5</f>
        <v>SECRETARÍA DE ARTE Y CULTURA</v>
      </c>
      <c r="F25" s="360">
        <v>3000</v>
      </c>
      <c r="G25" s="360">
        <v>38211</v>
      </c>
      <c r="H25" s="614" t="s">
        <v>226</v>
      </c>
      <c r="I25" s="361">
        <v>15000</v>
      </c>
      <c r="J25" s="361">
        <v>0</v>
      </c>
      <c r="K25" s="361">
        <v>15000</v>
      </c>
      <c r="L25" s="361">
        <v>0</v>
      </c>
      <c r="M25" s="361">
        <v>0</v>
      </c>
      <c r="N25" s="361">
        <v>0</v>
      </c>
      <c r="O25" s="361">
        <v>0</v>
      </c>
      <c r="P25" s="361">
        <v>0</v>
      </c>
      <c r="Q25" s="361">
        <v>0</v>
      </c>
      <c r="R25" s="361">
        <v>0</v>
      </c>
      <c r="S25" s="361">
        <v>0</v>
      </c>
      <c r="T25" s="361">
        <v>0</v>
      </c>
      <c r="U25" s="361">
        <v>0</v>
      </c>
      <c r="V25" s="393">
        <f t="shared" si="5"/>
        <v>15000</v>
      </c>
      <c r="W25" s="395"/>
      <c r="X25" s="395"/>
    </row>
    <row r="26" spans="1:24" s="365" customFormat="1" ht="36" x14ac:dyDescent="0.25">
      <c r="A26" s="360" t="str">
        <f>'[20]21111'!$A$12</f>
        <v>13</v>
      </c>
      <c r="B26" s="360">
        <f>'[20]21111'!$F$2</f>
        <v>311</v>
      </c>
      <c r="C26" s="395" t="str">
        <f>'[20]21111'!$F$3</f>
        <v>SECRETARÍA DE ARTE Y CULTURA</v>
      </c>
      <c r="D26" s="360">
        <f>'[20]21111'!$F$4</f>
        <v>31101</v>
      </c>
      <c r="E26" s="395" t="str">
        <f>'[20]21111'!$F$5</f>
        <v>SECRETARÍA DE ARTE Y CULTURA</v>
      </c>
      <c r="F26" s="360">
        <v>5000</v>
      </c>
      <c r="G26" s="360">
        <v>51512</v>
      </c>
      <c r="H26" s="614" t="s">
        <v>248</v>
      </c>
      <c r="I26" s="361">
        <v>61547.72</v>
      </c>
      <c r="J26" s="361"/>
      <c r="K26" s="361">
        <v>50547.72</v>
      </c>
      <c r="L26" s="361">
        <v>11000</v>
      </c>
      <c r="M26" s="361">
        <v>0</v>
      </c>
      <c r="N26" s="361">
        <v>0</v>
      </c>
      <c r="O26" s="361">
        <v>0</v>
      </c>
      <c r="P26" s="361">
        <v>0</v>
      </c>
      <c r="Q26" s="361">
        <v>0</v>
      </c>
      <c r="R26" s="361">
        <v>0</v>
      </c>
      <c r="S26" s="361">
        <v>0</v>
      </c>
      <c r="T26" s="361">
        <v>0</v>
      </c>
      <c r="U26" s="361">
        <v>0</v>
      </c>
      <c r="V26" s="393">
        <f t="shared" si="5"/>
        <v>61547.72</v>
      </c>
      <c r="W26" s="395"/>
      <c r="X26" s="395"/>
    </row>
    <row r="27" spans="1:24" s="365" customFormat="1" x14ac:dyDescent="0.25">
      <c r="A27" s="369"/>
      <c r="B27" s="369"/>
      <c r="D27" s="369"/>
      <c r="F27" s="369"/>
      <c r="G27" s="369"/>
      <c r="H27" s="372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</row>
    <row r="28" spans="1:24" s="398" customFormat="1" x14ac:dyDescent="0.25">
      <c r="H28" s="399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</row>
    <row r="29" spans="1:24" s="365" customFormat="1" x14ac:dyDescent="0.2">
      <c r="A29" s="373"/>
      <c r="B29" s="374"/>
      <c r="C29" s="374"/>
      <c r="D29" s="374"/>
      <c r="E29" s="374"/>
      <c r="F29" s="374"/>
      <c r="G29" s="374"/>
      <c r="H29" s="377"/>
      <c r="I29" s="374"/>
      <c r="J29" s="400"/>
      <c r="K29" s="374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</row>
    <row r="30" spans="1:24" s="365" customFormat="1" x14ac:dyDescent="0.2">
      <c r="A30" s="363"/>
      <c r="B30" s="363"/>
      <c r="C30" s="363"/>
      <c r="D30" s="363"/>
      <c r="E30" s="363" t="s">
        <v>384</v>
      </c>
      <c r="F30" s="363"/>
      <c r="G30" s="363"/>
      <c r="H30" s="399"/>
      <c r="I30" s="363"/>
      <c r="J30" s="363"/>
      <c r="K30" s="363" t="s">
        <v>385</v>
      </c>
      <c r="L30" s="378"/>
      <c r="M30" s="363"/>
      <c r="N30" s="363"/>
      <c r="O30" s="363"/>
      <c r="P30" s="363"/>
      <c r="Q30" s="363"/>
      <c r="R30" s="363"/>
      <c r="S30" s="401" t="s">
        <v>386</v>
      </c>
      <c r="T30" s="363"/>
      <c r="U30" s="363"/>
      <c r="V30" s="363"/>
      <c r="W30" s="363"/>
      <c r="X30" s="363"/>
    </row>
    <row r="31" spans="1:24" s="365" customFormat="1" ht="29.25" customHeight="1" x14ac:dyDescent="0.25">
      <c r="A31" s="363"/>
      <c r="B31" s="363"/>
      <c r="C31" s="363"/>
      <c r="D31" s="363"/>
      <c r="E31" s="363"/>
      <c r="F31" s="863" t="s">
        <v>38</v>
      </c>
      <c r="G31" s="863"/>
      <c r="H31" s="863"/>
      <c r="I31" s="863"/>
      <c r="J31" s="363"/>
      <c r="K31" s="363"/>
      <c r="L31" s="863" t="s">
        <v>35</v>
      </c>
      <c r="M31" s="863"/>
      <c r="N31" s="863"/>
      <c r="O31" s="863"/>
      <c r="P31" s="863"/>
      <c r="Q31" s="363"/>
      <c r="R31" s="364"/>
      <c r="S31" s="364"/>
      <c r="T31" s="864" t="s">
        <v>39</v>
      </c>
      <c r="U31" s="864"/>
      <c r="V31" s="864"/>
      <c r="W31" s="864"/>
      <c r="X31" s="363"/>
    </row>
    <row r="32" spans="1:24" s="365" customFormat="1" ht="29.25" customHeight="1" x14ac:dyDescent="0.25">
      <c r="F32" s="864" t="s">
        <v>376</v>
      </c>
      <c r="G32" s="864"/>
      <c r="H32" s="864"/>
      <c r="I32" s="864"/>
      <c r="L32" s="864" t="s">
        <v>376</v>
      </c>
      <c r="M32" s="864"/>
      <c r="N32" s="864"/>
      <c r="O32" s="864"/>
      <c r="P32" s="864"/>
      <c r="T32" s="864" t="s">
        <v>387</v>
      </c>
      <c r="U32" s="864"/>
      <c r="V32" s="864"/>
      <c r="W32" s="864"/>
    </row>
    <row r="33" spans="1:24" s="365" customFormat="1" ht="26.25" customHeight="1" x14ac:dyDescent="0.25">
      <c r="A33" s="366"/>
      <c r="B33" s="366"/>
      <c r="C33" s="366"/>
      <c r="D33" s="366"/>
      <c r="E33" s="366"/>
      <c r="F33" s="866" t="s">
        <v>370</v>
      </c>
      <c r="G33" s="866"/>
      <c r="H33" s="866"/>
      <c r="I33" s="866"/>
      <c r="J33" s="366"/>
      <c r="K33" s="366"/>
      <c r="L33" s="866" t="s">
        <v>370</v>
      </c>
      <c r="M33" s="866"/>
      <c r="N33" s="866"/>
      <c r="O33" s="866"/>
      <c r="P33" s="866"/>
      <c r="Q33" s="366"/>
      <c r="R33" s="366"/>
      <c r="S33" s="366"/>
      <c r="T33" s="867" t="s">
        <v>388</v>
      </c>
      <c r="U33" s="867"/>
      <c r="V33" s="867"/>
      <c r="W33" s="867"/>
      <c r="X33" s="366"/>
    </row>
    <row r="34" spans="1:24" ht="29.25" customHeight="1" x14ac:dyDescent="0.2">
      <c r="A34" s="865"/>
      <c r="B34" s="865"/>
      <c r="C34" s="865"/>
      <c r="D34" s="865"/>
      <c r="E34" s="865"/>
      <c r="F34" s="868" t="s">
        <v>375</v>
      </c>
      <c r="G34" s="868"/>
      <c r="H34" s="868"/>
      <c r="I34" s="868"/>
      <c r="J34" s="367"/>
      <c r="K34" s="367"/>
      <c r="L34" s="868" t="s">
        <v>375</v>
      </c>
      <c r="M34" s="868"/>
      <c r="N34" s="868"/>
      <c r="O34" s="868"/>
      <c r="P34" s="868"/>
      <c r="Q34" s="367"/>
      <c r="R34" s="367"/>
      <c r="S34" s="367"/>
      <c r="T34" s="869" t="s">
        <v>375</v>
      </c>
      <c r="U34" s="869"/>
      <c r="V34" s="869"/>
      <c r="W34" s="869"/>
      <c r="X34" s="367"/>
    </row>
    <row r="35" spans="1:24" ht="15" customHeight="1" x14ac:dyDescent="0.2">
      <c r="A35" s="365"/>
      <c r="B35" s="865"/>
      <c r="C35" s="865"/>
      <c r="D35" s="865"/>
      <c r="E35" s="865"/>
      <c r="F35" s="368"/>
      <c r="G35" s="369"/>
      <c r="H35" s="372"/>
      <c r="I35" s="370"/>
      <c r="J35" s="371"/>
      <c r="K35" s="371"/>
      <c r="L35" s="371"/>
      <c r="M35" s="865"/>
      <c r="N35" s="865"/>
      <c r="O35" s="865"/>
      <c r="P35" s="865"/>
      <c r="Q35" s="364"/>
      <c r="R35" s="364"/>
      <c r="S35" s="364"/>
      <c r="T35" s="370"/>
      <c r="U35" s="865"/>
      <c r="V35" s="865"/>
      <c r="W35" s="865"/>
      <c r="X35" s="865"/>
    </row>
  </sheetData>
  <mergeCells count="36">
    <mergeCell ref="B35:E35"/>
    <mergeCell ref="M35:P35"/>
    <mergeCell ref="U35:X35"/>
    <mergeCell ref="F33:I33"/>
    <mergeCell ref="L33:P33"/>
    <mergeCell ref="T33:W33"/>
    <mergeCell ref="A34:E34"/>
    <mergeCell ref="F34:I34"/>
    <mergeCell ref="L34:P34"/>
    <mergeCell ref="T34:W34"/>
    <mergeCell ref="F31:I31"/>
    <mergeCell ref="L31:P31"/>
    <mergeCell ref="T31:W31"/>
    <mergeCell ref="F32:I32"/>
    <mergeCell ref="L32:P32"/>
    <mergeCell ref="T32:W32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T5:V5"/>
  </mergeCells>
  <printOptions horizontalCentered="1"/>
  <pageMargins left="0.70866141732283472" right="0.70866141732283472" top="0.74803149606299213" bottom="0.74803149606299213" header="0.31496062992125984" footer="0.31496062992125984"/>
  <pageSetup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7"/>
  <sheetViews>
    <sheetView zoomScale="60" zoomScaleNormal="60" workbookViewId="0">
      <selection activeCell="L21" sqref="L21"/>
    </sheetView>
  </sheetViews>
  <sheetFormatPr baseColWidth="10" defaultRowHeight="15" x14ac:dyDescent="0.25"/>
  <cols>
    <col min="1" max="1" width="10.140625" customWidth="1"/>
    <col min="3" max="3" width="13" customWidth="1"/>
    <col min="4" max="4" width="28.42578125" bestFit="1" customWidth="1"/>
    <col min="5" max="5" width="13.85546875" bestFit="1" customWidth="1"/>
    <col min="6" max="6" width="16.85546875" bestFit="1" customWidth="1"/>
    <col min="7" max="7" width="17.140625" bestFit="1" customWidth="1"/>
    <col min="8" max="8" width="15.5703125" bestFit="1" customWidth="1"/>
    <col min="9" max="9" width="13.85546875" bestFit="1" customWidth="1"/>
    <col min="10" max="10" width="16.85546875" bestFit="1" customWidth="1"/>
    <col min="11" max="11" width="13.85546875" bestFit="1" customWidth="1"/>
    <col min="12" max="12" width="15.140625" customWidth="1"/>
    <col min="13" max="13" width="14" bestFit="1" customWidth="1"/>
    <col min="14" max="14" width="13.85546875" bestFit="1" customWidth="1"/>
    <col min="15" max="15" width="16.7109375" customWidth="1"/>
    <col min="16" max="16" width="13.85546875" bestFit="1" customWidth="1"/>
    <col min="17" max="17" width="16.5703125" customWidth="1"/>
  </cols>
  <sheetData>
    <row r="1" spans="1:17" s="3" customFormat="1" ht="16.5" customHeight="1" x14ac:dyDescent="0.2">
      <c r="A1" s="646" t="s">
        <v>450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</row>
    <row r="2" spans="1:17" s="3" customFormat="1" ht="12.75" x14ac:dyDescent="0.2">
      <c r="A2" s="647" t="s">
        <v>444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</row>
    <row r="3" spans="1:17" s="3" customFormat="1" ht="12.75" x14ac:dyDescent="0.2">
      <c r="A3" s="19"/>
      <c r="B3" s="19"/>
      <c r="C3" s="81"/>
      <c r="D3" s="4"/>
      <c r="E3" s="19"/>
      <c r="F3" s="81"/>
    </row>
    <row r="4" spans="1:17" s="3" customFormat="1" ht="12.75" x14ac:dyDescent="0.2">
      <c r="A4" s="637" t="s">
        <v>451</v>
      </c>
      <c r="B4" s="637"/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</row>
    <row r="5" spans="1:17" s="3" customFormat="1" ht="12.75" x14ac:dyDescent="0.2">
      <c r="A5" s="19"/>
      <c r="B5" s="19"/>
      <c r="C5" s="82"/>
      <c r="D5" s="4"/>
      <c r="E5" s="19"/>
      <c r="F5" s="81"/>
    </row>
    <row r="6" spans="1:17" s="3" customFormat="1" ht="12.75" x14ac:dyDescent="0.2">
      <c r="A6" s="647" t="s">
        <v>456</v>
      </c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</row>
    <row r="7" spans="1:17" s="3" customFormat="1" ht="12.75" x14ac:dyDescent="0.2">
      <c r="A7" s="19"/>
      <c r="B7" s="19"/>
      <c r="C7" s="81"/>
      <c r="D7" s="4"/>
      <c r="E7" s="19"/>
      <c r="F7" s="81"/>
    </row>
    <row r="10" spans="1:17" s="271" customFormat="1" ht="22.5" customHeight="1" x14ac:dyDescent="0.2">
      <c r="A10" s="47" t="s">
        <v>20</v>
      </c>
      <c r="B10" s="651" t="s">
        <v>2</v>
      </c>
      <c r="C10" s="651"/>
      <c r="D10" s="652" t="s">
        <v>274</v>
      </c>
      <c r="E10" s="648" t="s">
        <v>25</v>
      </c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9" t="s">
        <v>34</v>
      </c>
    </row>
    <row r="11" spans="1:17" s="271" customFormat="1" ht="22.5" customHeight="1" x14ac:dyDescent="0.2">
      <c r="A11" s="47" t="s">
        <v>3</v>
      </c>
      <c r="B11" s="47" t="s">
        <v>3</v>
      </c>
      <c r="C11" s="495" t="s">
        <v>5</v>
      </c>
      <c r="D11" s="652"/>
      <c r="E11" s="45" t="s">
        <v>6</v>
      </c>
      <c r="F11" s="45" t="s">
        <v>9</v>
      </c>
      <c r="G11" s="45" t="s">
        <v>10</v>
      </c>
      <c r="H11" s="45" t="s">
        <v>11</v>
      </c>
      <c r="I11" s="45" t="s">
        <v>12</v>
      </c>
      <c r="J11" s="45" t="s">
        <v>13</v>
      </c>
      <c r="K11" s="45" t="s">
        <v>14</v>
      </c>
      <c r="L11" s="45" t="s">
        <v>15</v>
      </c>
      <c r="M11" s="45" t="s">
        <v>16</v>
      </c>
      <c r="N11" s="45" t="s">
        <v>17</v>
      </c>
      <c r="O11" s="45" t="s">
        <v>18</v>
      </c>
      <c r="P11" s="45" t="s">
        <v>19</v>
      </c>
      <c r="Q11" s="649"/>
    </row>
    <row r="12" spans="1:17" s="271" customFormat="1" ht="43.5" customHeight="1" x14ac:dyDescent="0.2">
      <c r="A12" s="650"/>
      <c r="B12" s="650"/>
      <c r="C12" s="650"/>
      <c r="D12" s="512">
        <f>SUM(D13:D16)</f>
        <v>82344827.200000003</v>
      </c>
      <c r="E12" s="512">
        <f t="shared" ref="E12:F12" si="0">SUM(E13:E16)</f>
        <v>1400258.6</v>
      </c>
      <c r="F12" s="512">
        <f t="shared" si="0"/>
        <v>18083149.169999998</v>
      </c>
      <c r="G12" s="512">
        <f>SUM(G13:G16)</f>
        <v>6571120.2399999993</v>
      </c>
      <c r="H12" s="512">
        <f t="shared" ref="H12:I12" si="1">SUM(H13:H16)</f>
        <v>7679250.0700000003</v>
      </c>
      <c r="I12" s="512">
        <f t="shared" si="1"/>
        <v>2018829.83</v>
      </c>
      <c r="J12" s="512">
        <f>SUM(J13:J16)</f>
        <v>19194940.32</v>
      </c>
      <c r="K12" s="512">
        <f t="shared" ref="K12:L12" si="2">SUM(K13:K16)</f>
        <v>2348143.64</v>
      </c>
      <c r="L12" s="512">
        <f t="shared" si="2"/>
        <v>1585553.54</v>
      </c>
      <c r="M12" s="512">
        <f>SUM(M13:M16)</f>
        <v>1449492.23</v>
      </c>
      <c r="N12" s="512">
        <f t="shared" ref="N12:Q12" si="3">SUM(N13:N16)</f>
        <v>1635991.3000000003</v>
      </c>
      <c r="O12" s="512">
        <f t="shared" si="3"/>
        <v>1165187.8600000001</v>
      </c>
      <c r="P12" s="512">
        <f t="shared" si="3"/>
        <v>2283215.2400000002</v>
      </c>
      <c r="Q12" s="512">
        <f t="shared" si="3"/>
        <v>65415132.039999999</v>
      </c>
    </row>
    <row r="13" spans="1:17" s="514" customFormat="1" ht="43.5" customHeight="1" x14ac:dyDescent="0.2">
      <c r="A13" s="156">
        <v>1000</v>
      </c>
      <c r="B13" s="645" t="s">
        <v>321</v>
      </c>
      <c r="C13" s="645"/>
      <c r="D13" s="515">
        <v>12147935</v>
      </c>
      <c r="E13" s="515">
        <v>106666.67</v>
      </c>
      <c r="F13" s="515">
        <v>106666.67</v>
      </c>
      <c r="G13" s="515">
        <v>581074.67000000004</v>
      </c>
      <c r="H13" s="515">
        <v>106666.67</v>
      </c>
      <c r="I13" s="515">
        <v>581074.67000000004</v>
      </c>
      <c r="J13" s="515">
        <v>2194764.4</v>
      </c>
      <c r="K13" s="515">
        <v>581074.67000000004</v>
      </c>
      <c r="L13" s="515">
        <v>106666.67</v>
      </c>
      <c r="M13" s="515">
        <v>106666.67</v>
      </c>
      <c r="N13" s="515">
        <v>581074.67000000004</v>
      </c>
      <c r="O13" s="515">
        <v>106666.67</v>
      </c>
      <c r="P13" s="515">
        <v>1055482.6299999999</v>
      </c>
      <c r="Q13" s="515">
        <f>SUM(E13:P13)</f>
        <v>6214545.7299999995</v>
      </c>
    </row>
    <row r="14" spans="1:17" s="514" customFormat="1" ht="43.5" customHeight="1" x14ac:dyDescent="0.2">
      <c r="A14" s="156">
        <v>2000</v>
      </c>
      <c r="B14" s="645" t="s">
        <v>455</v>
      </c>
      <c r="C14" s="645"/>
      <c r="D14" s="516">
        <v>48993544.479999997</v>
      </c>
      <c r="E14" s="516">
        <v>602682.88</v>
      </c>
      <c r="F14" s="516">
        <v>16620169.880000001</v>
      </c>
      <c r="G14" s="516">
        <v>4196462.1100000003</v>
      </c>
      <c r="H14" s="516">
        <v>1779677.39</v>
      </c>
      <c r="I14" s="516">
        <v>490493.11</v>
      </c>
      <c r="J14" s="516">
        <v>12138397.01</v>
      </c>
      <c r="K14" s="516">
        <v>609260.93000000005</v>
      </c>
      <c r="L14" s="516">
        <v>753110.82</v>
      </c>
      <c r="M14" s="516">
        <v>372963.02</v>
      </c>
      <c r="N14" s="516">
        <v>205960.95</v>
      </c>
      <c r="O14" s="516">
        <v>430033.9</v>
      </c>
      <c r="P14" s="516">
        <f>448421.84-0.03</f>
        <v>448421.81</v>
      </c>
      <c r="Q14" s="516">
        <f>SUM(E14:P14)</f>
        <v>38647633.81000001</v>
      </c>
    </row>
    <row r="15" spans="1:17" s="514" customFormat="1" ht="43.5" customHeight="1" x14ac:dyDescent="0.2">
      <c r="A15" s="156">
        <v>3000</v>
      </c>
      <c r="B15" s="645" t="s">
        <v>323</v>
      </c>
      <c r="C15" s="645"/>
      <c r="D15" s="515">
        <v>15672773.91</v>
      </c>
      <c r="E15" s="515">
        <v>638060.05000000005</v>
      </c>
      <c r="F15" s="515">
        <v>1215764.8999999999</v>
      </c>
      <c r="G15" s="515">
        <v>1619813.15</v>
      </c>
      <c r="H15" s="515">
        <v>1303479.3899999999</v>
      </c>
      <c r="I15" s="515">
        <v>927262.05</v>
      </c>
      <c r="J15" s="515">
        <v>4826982.91</v>
      </c>
      <c r="K15" s="515">
        <v>1141808.04</v>
      </c>
      <c r="L15" s="515">
        <v>704276.05</v>
      </c>
      <c r="M15" s="515">
        <v>953862.54</v>
      </c>
      <c r="N15" s="515">
        <v>848955.68</v>
      </c>
      <c r="O15" s="515">
        <v>612487.29</v>
      </c>
      <c r="P15" s="515">
        <v>779310.8</v>
      </c>
      <c r="Q15" s="515">
        <f>SUM(E15:P15)</f>
        <v>15572062.849999998</v>
      </c>
    </row>
    <row r="16" spans="1:17" s="514" customFormat="1" ht="43.5" customHeight="1" x14ac:dyDescent="0.2">
      <c r="A16" s="156">
        <v>5000</v>
      </c>
      <c r="B16" s="645" t="s">
        <v>453</v>
      </c>
      <c r="C16" s="645"/>
      <c r="D16" s="515">
        <v>5530573.8099999996</v>
      </c>
      <c r="E16" s="515">
        <v>52849</v>
      </c>
      <c r="F16" s="515">
        <v>140547.72</v>
      </c>
      <c r="G16" s="515">
        <v>173770.31</v>
      </c>
      <c r="H16" s="515">
        <v>4489426.62</v>
      </c>
      <c r="I16" s="515">
        <v>20000</v>
      </c>
      <c r="J16" s="515">
        <v>34796</v>
      </c>
      <c r="K16" s="515">
        <v>16000</v>
      </c>
      <c r="L16" s="515">
        <v>21500</v>
      </c>
      <c r="M16" s="515">
        <v>16000</v>
      </c>
      <c r="N16" s="515">
        <v>0</v>
      </c>
      <c r="O16" s="515">
        <v>16000</v>
      </c>
      <c r="P16" s="515">
        <v>0</v>
      </c>
      <c r="Q16" s="515">
        <f>SUM(E16:P16)</f>
        <v>4980889.6500000004</v>
      </c>
    </row>
    <row r="17" s="513" customFormat="1" x14ac:dyDescent="0.25"/>
  </sheetData>
  <mergeCells count="13">
    <mergeCell ref="B16:C16"/>
    <mergeCell ref="A1:Q1"/>
    <mergeCell ref="A2:Q2"/>
    <mergeCell ref="A4:Q4"/>
    <mergeCell ref="A6:Q6"/>
    <mergeCell ref="E10:P10"/>
    <mergeCell ref="Q10:Q11"/>
    <mergeCell ref="A12:C12"/>
    <mergeCell ref="B13:C13"/>
    <mergeCell ref="B14:C14"/>
    <mergeCell ref="B15:C15"/>
    <mergeCell ref="B10:C10"/>
    <mergeCell ref="D10:D11"/>
  </mergeCells>
  <pageMargins left="0.39370078740157483" right="0.39370078740157483" top="0.74803149606299213" bottom="0.74803149606299213" header="0.31496062992125984" footer="0.31496062992125984"/>
  <pageSetup paperSize="5" scale="70" orientation="landscape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X28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5"/>
  <cols>
    <col min="1" max="1" width="13.42578125" style="127" customWidth="1"/>
    <col min="2" max="2" width="8" style="127" customWidth="1"/>
    <col min="3" max="3" width="24.28515625" style="118" customWidth="1"/>
    <col min="4" max="4" width="7.7109375" style="127" bestFit="1" customWidth="1"/>
    <col min="5" max="5" width="23.85546875" style="118" customWidth="1"/>
    <col min="6" max="6" width="11.5703125" style="127" customWidth="1"/>
    <col min="7" max="7" width="7.5703125" style="127" customWidth="1"/>
    <col min="8" max="8" width="20.5703125" style="118" customWidth="1"/>
    <col min="9" max="9" width="19.7109375" style="128" bestFit="1" customWidth="1"/>
    <col min="10" max="10" width="11.7109375" style="128" bestFit="1" customWidth="1"/>
    <col min="11" max="11" width="13.28515625" style="128" customWidth="1"/>
    <col min="12" max="12" width="12.85546875" style="128" bestFit="1" customWidth="1"/>
    <col min="13" max="13" width="13.140625" style="128" bestFit="1" customWidth="1"/>
    <col min="14" max="17" width="12.85546875" style="128" bestFit="1" customWidth="1"/>
    <col min="18" max="18" width="16" style="128" bestFit="1" customWidth="1"/>
    <col min="19" max="19" width="13.42578125" style="128" bestFit="1" customWidth="1"/>
    <col min="20" max="20" width="15" style="128" bestFit="1" customWidth="1"/>
    <col min="21" max="21" width="13.85546875" style="128" bestFit="1" customWidth="1"/>
    <col min="22" max="22" width="30.42578125" style="128" bestFit="1" customWidth="1"/>
    <col min="23" max="23" width="13.140625" style="118" bestFit="1" customWidth="1"/>
    <col min="24" max="24" width="17.28515625" style="118" customWidth="1"/>
    <col min="25" max="16384" width="11.42578125" style="118"/>
  </cols>
  <sheetData>
    <row r="1" spans="1:24" ht="15" x14ac:dyDescent="0.25">
      <c r="E1" s="243" t="s">
        <v>4</v>
      </c>
      <c r="F1" s="103"/>
    </row>
    <row r="2" spans="1:24" ht="15" x14ac:dyDescent="0.25">
      <c r="E2" s="871" t="str">
        <f>'[6]21111'!C2</f>
        <v>CLAVE DE LA UNIDAD RESPONSABLE (UR)</v>
      </c>
      <c r="F2" s="871"/>
      <c r="G2" s="871"/>
      <c r="H2" s="244">
        <v>103</v>
      </c>
    </row>
    <row r="3" spans="1:24" ht="15" x14ac:dyDescent="0.25">
      <c r="E3" s="872" t="str">
        <f>'[6]21111'!C3</f>
        <v>NOMBRE DE LA UNIDAD RESPONSABLE</v>
      </c>
      <c r="F3" s="872"/>
      <c r="G3" s="872"/>
      <c r="H3" s="245" t="s">
        <v>43</v>
      </c>
    </row>
    <row r="4" spans="1:24" ht="15" x14ac:dyDescent="0.25">
      <c r="E4" s="871" t="str">
        <f>'[6]21111'!C4</f>
        <v>CLAVE DE LA UNIDAD EJECUTORA (UE)</v>
      </c>
      <c r="F4" s="871"/>
      <c r="G4" s="871"/>
      <c r="H4" s="402">
        <v>10309</v>
      </c>
      <c r="W4" s="129" t="s">
        <v>349</v>
      </c>
    </row>
    <row r="5" spans="1:24" ht="15" x14ac:dyDescent="0.25">
      <c r="C5" s="247"/>
      <c r="E5" s="872" t="str">
        <f>'[6]21111'!C5</f>
        <v>NOMBRE DE LA UNIDAD EJECUTORA</v>
      </c>
      <c r="F5" s="872"/>
      <c r="G5" s="872"/>
      <c r="H5" s="245" t="s">
        <v>379</v>
      </c>
      <c r="Q5" s="249"/>
      <c r="R5" s="249"/>
      <c r="T5" s="249"/>
      <c r="U5" s="873" t="s">
        <v>303</v>
      </c>
      <c r="V5" s="874"/>
      <c r="W5" s="836" t="s">
        <v>380</v>
      </c>
      <c r="X5" s="870"/>
    </row>
    <row r="6" spans="1:24" ht="14.25" customHeight="1" x14ac:dyDescent="0.25">
      <c r="A6" s="131"/>
      <c r="B6" s="103"/>
      <c r="C6" s="131"/>
      <c r="D6" s="103"/>
      <c r="E6" s="131"/>
      <c r="F6" s="131"/>
      <c r="G6" s="103"/>
      <c r="H6" s="131"/>
      <c r="I6" s="25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</row>
    <row r="7" spans="1:24" ht="21" customHeight="1" x14ac:dyDescent="0.25">
      <c r="A7" s="131"/>
      <c r="B7" s="103"/>
      <c r="C7" s="131"/>
      <c r="D7" s="103"/>
      <c r="E7" s="572"/>
      <c r="F7" s="131"/>
      <c r="G7" s="103"/>
      <c r="H7" s="131"/>
      <c r="I7" s="251"/>
      <c r="J7" s="131"/>
      <c r="K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03" t="s">
        <v>290</v>
      </c>
      <c r="X7" s="103" t="s">
        <v>291</v>
      </c>
    </row>
    <row r="8" spans="1:24" s="103" customFormat="1" ht="31.5" x14ac:dyDescent="0.25">
      <c r="A8" s="756" t="str">
        <f>'[6]21111'!A9</f>
        <v>CLAVE DEL PROGRAMA PRESUPUESTARIO</v>
      </c>
      <c r="B8" s="756" t="s">
        <v>0</v>
      </c>
      <c r="C8" s="756"/>
      <c r="D8" s="756" t="s">
        <v>1</v>
      </c>
      <c r="E8" s="756"/>
      <c r="F8" s="213" t="s">
        <v>20</v>
      </c>
      <c r="G8" s="756" t="s">
        <v>2</v>
      </c>
      <c r="H8" s="756"/>
      <c r="I8" s="875" t="s">
        <v>274</v>
      </c>
      <c r="J8" s="879" t="s">
        <v>25</v>
      </c>
      <c r="K8" s="879"/>
      <c r="L8" s="879"/>
      <c r="M8" s="879"/>
      <c r="N8" s="879"/>
      <c r="O8" s="879"/>
      <c r="P8" s="879"/>
      <c r="Q8" s="879"/>
      <c r="R8" s="879"/>
      <c r="S8" s="879"/>
      <c r="T8" s="879"/>
      <c r="U8" s="879"/>
      <c r="V8" s="876" t="s">
        <v>34</v>
      </c>
      <c r="W8" s="695" t="s">
        <v>7</v>
      </c>
      <c r="X8" s="695" t="s">
        <v>8</v>
      </c>
    </row>
    <row r="9" spans="1:24" s="103" customFormat="1" ht="47.25" x14ac:dyDescent="0.25">
      <c r="A9" s="756"/>
      <c r="B9" s="329"/>
      <c r="C9" s="756" t="s">
        <v>5</v>
      </c>
      <c r="D9" s="756" t="s">
        <v>3</v>
      </c>
      <c r="E9" s="756" t="s">
        <v>5</v>
      </c>
      <c r="F9" s="213" t="s">
        <v>3</v>
      </c>
      <c r="G9" s="213" t="s">
        <v>3</v>
      </c>
      <c r="H9" s="213" t="s">
        <v>5</v>
      </c>
      <c r="I9" s="875"/>
      <c r="J9" s="573" t="s">
        <v>6</v>
      </c>
      <c r="K9" s="573" t="s">
        <v>9</v>
      </c>
      <c r="L9" s="573" t="s">
        <v>10</v>
      </c>
      <c r="M9" s="573" t="s">
        <v>11</v>
      </c>
      <c r="N9" s="573" t="s">
        <v>12</v>
      </c>
      <c r="O9" s="573" t="s">
        <v>13</v>
      </c>
      <c r="P9" s="573" t="s">
        <v>14</v>
      </c>
      <c r="Q9" s="573" t="s">
        <v>15</v>
      </c>
      <c r="R9" s="573" t="s">
        <v>16</v>
      </c>
      <c r="S9" s="573" t="s">
        <v>17</v>
      </c>
      <c r="T9" s="573" t="s">
        <v>18</v>
      </c>
      <c r="U9" s="573" t="s">
        <v>19</v>
      </c>
      <c r="V9" s="877"/>
      <c r="W9" s="696"/>
      <c r="X9" s="696"/>
    </row>
    <row r="10" spans="1:24" s="103" customFormat="1" ht="15.75" x14ac:dyDescent="0.25">
      <c r="A10" s="756"/>
      <c r="B10" s="756" t="s">
        <v>3</v>
      </c>
      <c r="C10" s="756"/>
      <c r="D10" s="756"/>
      <c r="E10" s="756"/>
      <c r="F10" s="878"/>
      <c r="G10" s="878"/>
      <c r="H10" s="878"/>
      <c r="I10" s="574">
        <f>+I11+I12+I13+I14</f>
        <v>30000</v>
      </c>
      <c r="J10" s="574">
        <f t="shared" ref="J10:V10" si="0">+J11+J12+J13+J14</f>
        <v>600</v>
      </c>
      <c r="K10" s="574">
        <f t="shared" si="0"/>
        <v>6752.38</v>
      </c>
      <c r="L10" s="574">
        <f t="shared" si="0"/>
        <v>1787.55</v>
      </c>
      <c r="M10" s="574">
        <f t="shared" si="0"/>
        <v>600</v>
      </c>
      <c r="N10" s="574">
        <f t="shared" si="0"/>
        <v>1787.55</v>
      </c>
      <c r="O10" s="574">
        <f t="shared" si="0"/>
        <v>3103.54</v>
      </c>
      <c r="P10" s="574">
        <f t="shared" si="0"/>
        <v>1334.12</v>
      </c>
      <c r="Q10" s="574">
        <f t="shared" si="0"/>
        <v>1787.55</v>
      </c>
      <c r="R10" s="574">
        <f t="shared" si="0"/>
        <v>600</v>
      </c>
      <c r="S10" s="574">
        <f t="shared" si="0"/>
        <v>1787.55</v>
      </c>
      <c r="T10" s="574">
        <f t="shared" si="0"/>
        <v>600</v>
      </c>
      <c r="U10" s="574">
        <f t="shared" si="0"/>
        <v>9259.76</v>
      </c>
      <c r="V10" s="574">
        <f t="shared" si="0"/>
        <v>30000</v>
      </c>
      <c r="W10" s="696"/>
      <c r="X10" s="696"/>
    </row>
    <row r="11" spans="1:24" s="103" customFormat="1" ht="15.75" x14ac:dyDescent="0.25">
      <c r="A11" s="756"/>
      <c r="B11" s="756"/>
      <c r="C11" s="756"/>
      <c r="D11" s="756"/>
      <c r="E11" s="756"/>
      <c r="F11" s="330">
        <v>2000</v>
      </c>
      <c r="G11" s="331"/>
      <c r="H11" s="331"/>
      <c r="I11" s="575">
        <f t="shared" ref="I11:U11" si="1">SUM(I15:I16)</f>
        <v>22800</v>
      </c>
      <c r="J11" s="575">
        <f t="shared" si="1"/>
        <v>0</v>
      </c>
      <c r="K11" s="575">
        <f t="shared" si="1"/>
        <v>6152.38</v>
      </c>
      <c r="L11" s="575">
        <f t="shared" si="1"/>
        <v>1187.55</v>
      </c>
      <c r="M11" s="575">
        <f t="shared" si="1"/>
        <v>0</v>
      </c>
      <c r="N11" s="575">
        <f t="shared" si="1"/>
        <v>1187.55</v>
      </c>
      <c r="O11" s="575">
        <f t="shared" si="1"/>
        <v>2503.54</v>
      </c>
      <c r="P11" s="575">
        <f t="shared" si="1"/>
        <v>734.11999999999989</v>
      </c>
      <c r="Q11" s="575">
        <f t="shared" si="1"/>
        <v>1187.55</v>
      </c>
      <c r="R11" s="575">
        <f t="shared" si="1"/>
        <v>0</v>
      </c>
      <c r="S11" s="575">
        <f t="shared" si="1"/>
        <v>1187.55</v>
      </c>
      <c r="T11" s="575">
        <f t="shared" si="1"/>
        <v>0</v>
      </c>
      <c r="U11" s="575">
        <f t="shared" si="1"/>
        <v>8659.76</v>
      </c>
      <c r="V11" s="575">
        <f>SUM(J11:U11)</f>
        <v>22800</v>
      </c>
      <c r="W11" s="696"/>
      <c r="X11" s="696"/>
    </row>
    <row r="12" spans="1:24" s="103" customFormat="1" ht="15.75" x14ac:dyDescent="0.25">
      <c r="A12" s="756"/>
      <c r="B12" s="756"/>
      <c r="C12" s="756"/>
      <c r="D12" s="756"/>
      <c r="E12" s="756"/>
      <c r="F12" s="330">
        <v>3000</v>
      </c>
      <c r="G12" s="331"/>
      <c r="H12" s="331"/>
      <c r="I12" s="575">
        <f t="shared" ref="I12:U12" si="2">SUM(I17:I17)</f>
        <v>7200</v>
      </c>
      <c r="J12" s="575">
        <f t="shared" si="2"/>
        <v>600</v>
      </c>
      <c r="K12" s="575">
        <f t="shared" si="2"/>
        <v>600</v>
      </c>
      <c r="L12" s="575">
        <f t="shared" si="2"/>
        <v>600</v>
      </c>
      <c r="M12" s="575">
        <f t="shared" si="2"/>
        <v>600</v>
      </c>
      <c r="N12" s="575">
        <f t="shared" si="2"/>
        <v>600</v>
      </c>
      <c r="O12" s="575">
        <f t="shared" si="2"/>
        <v>600</v>
      </c>
      <c r="P12" s="575">
        <f t="shared" si="2"/>
        <v>600</v>
      </c>
      <c r="Q12" s="575">
        <f t="shared" si="2"/>
        <v>600</v>
      </c>
      <c r="R12" s="575">
        <f t="shared" si="2"/>
        <v>600</v>
      </c>
      <c r="S12" s="575">
        <f t="shared" si="2"/>
        <v>600</v>
      </c>
      <c r="T12" s="575">
        <f t="shared" si="2"/>
        <v>600</v>
      </c>
      <c r="U12" s="575">
        <f t="shared" si="2"/>
        <v>600</v>
      </c>
      <c r="V12" s="576">
        <f t="shared" ref="V12" si="3">SUM(J12:U12)</f>
        <v>7200</v>
      </c>
      <c r="W12" s="696"/>
      <c r="X12" s="696"/>
    </row>
    <row r="13" spans="1:24" s="103" customFormat="1" ht="15.75" x14ac:dyDescent="0.25">
      <c r="A13" s="756"/>
      <c r="B13" s="756"/>
      <c r="C13" s="756"/>
      <c r="D13" s="756"/>
      <c r="E13" s="756"/>
      <c r="F13" s="330">
        <v>4000</v>
      </c>
      <c r="G13" s="331"/>
      <c r="H13" s="331"/>
      <c r="I13" s="575">
        <v>0</v>
      </c>
      <c r="J13" s="575">
        <v>0</v>
      </c>
      <c r="K13" s="575">
        <v>0</v>
      </c>
      <c r="L13" s="575">
        <v>0</v>
      </c>
      <c r="M13" s="575">
        <v>0</v>
      </c>
      <c r="N13" s="575">
        <v>0</v>
      </c>
      <c r="O13" s="575">
        <v>0</v>
      </c>
      <c r="P13" s="575">
        <v>0</v>
      </c>
      <c r="Q13" s="575">
        <v>0</v>
      </c>
      <c r="R13" s="575">
        <v>0</v>
      </c>
      <c r="S13" s="575">
        <v>0</v>
      </c>
      <c r="T13" s="575">
        <v>0</v>
      </c>
      <c r="U13" s="575">
        <v>0</v>
      </c>
      <c r="V13" s="576">
        <v>0</v>
      </c>
      <c r="W13" s="696"/>
      <c r="X13" s="696"/>
    </row>
    <row r="14" spans="1:24" s="103" customFormat="1" ht="15.75" x14ac:dyDescent="0.25">
      <c r="A14" s="756"/>
      <c r="B14" s="756"/>
      <c r="C14" s="756"/>
      <c r="D14" s="756"/>
      <c r="E14" s="756"/>
      <c r="F14" s="330">
        <v>5000</v>
      </c>
      <c r="G14" s="331"/>
      <c r="H14" s="331"/>
      <c r="I14" s="575">
        <v>0</v>
      </c>
      <c r="J14" s="575">
        <v>0</v>
      </c>
      <c r="K14" s="575">
        <v>0</v>
      </c>
      <c r="L14" s="575">
        <v>0</v>
      </c>
      <c r="M14" s="575">
        <v>0</v>
      </c>
      <c r="N14" s="575">
        <v>0</v>
      </c>
      <c r="O14" s="575">
        <v>0</v>
      </c>
      <c r="P14" s="575">
        <v>0</v>
      </c>
      <c r="Q14" s="575">
        <v>0</v>
      </c>
      <c r="R14" s="575">
        <v>0</v>
      </c>
      <c r="S14" s="575">
        <v>0</v>
      </c>
      <c r="T14" s="575">
        <v>0</v>
      </c>
      <c r="U14" s="575">
        <v>0</v>
      </c>
      <c r="V14" s="576">
        <v>0</v>
      </c>
      <c r="W14" s="697"/>
      <c r="X14" s="697"/>
    </row>
    <row r="15" spans="1:24" ht="75" x14ac:dyDescent="0.25">
      <c r="A15" s="332" t="str">
        <f>'[6]21111'!$A$12</f>
        <v>08</v>
      </c>
      <c r="B15" s="332">
        <v>103</v>
      </c>
      <c r="C15" s="217" t="str">
        <f>'[5]21111'!$F$3</f>
        <v>REGIDURIAS</v>
      </c>
      <c r="D15" s="332">
        <v>10309</v>
      </c>
      <c r="E15" s="333" t="s">
        <v>383</v>
      </c>
      <c r="F15" s="332">
        <v>2000</v>
      </c>
      <c r="G15" s="332">
        <v>21111</v>
      </c>
      <c r="H15" s="333" t="s">
        <v>132</v>
      </c>
      <c r="I15" s="577">
        <f>'[36] 21111 RMAYCC'!F12</f>
        <v>21331.759999999998</v>
      </c>
      <c r="J15" s="578" t="str">
        <f>'[36] 21111 RMAYCC'!L11</f>
        <v xml:space="preserve"> $          -   </v>
      </c>
      <c r="K15" s="578">
        <f>'[36] 21111 RMAYCC'!M11</f>
        <v>5418.26</v>
      </c>
      <c r="L15" s="578">
        <f>'[36] 21111 RMAYCC'!N11</f>
        <v>1187.55</v>
      </c>
      <c r="M15" s="578" t="str">
        <f>'[36] 21111 RMAYCC'!O11</f>
        <v xml:space="preserve"> $            -   </v>
      </c>
      <c r="N15" s="578">
        <f>'[36] 21111 RMAYCC'!P11</f>
        <v>1187.55</v>
      </c>
      <c r="O15" s="578">
        <f>'[36] 21111 RMAYCC'!Q11</f>
        <v>2503.54</v>
      </c>
      <c r="P15" s="578" t="str">
        <f>'[36] 21111 RMAYCC'!R11</f>
        <v xml:space="preserve"> $          -   </v>
      </c>
      <c r="Q15" s="578">
        <f>'[36] 21111 RMAYCC'!S11</f>
        <v>1187.55</v>
      </c>
      <c r="R15" s="578" t="str">
        <f>'[36] 21111 RMAYCC'!T11</f>
        <v xml:space="preserve"> $               -   </v>
      </c>
      <c r="S15" s="578">
        <f>'[36] 21111 RMAYCC'!U11</f>
        <v>1187.55</v>
      </c>
      <c r="T15" s="578" t="str">
        <f>'[36] 21111 RMAYCC'!V11</f>
        <v xml:space="preserve"> $            -   </v>
      </c>
      <c r="U15" s="578">
        <v>8659.76</v>
      </c>
      <c r="V15" s="578">
        <f>SUM(J15:U15)</f>
        <v>21331.760000000002</v>
      </c>
      <c r="W15" s="334"/>
      <c r="X15" s="334"/>
    </row>
    <row r="16" spans="1:24" ht="45" x14ac:dyDescent="0.25">
      <c r="A16" s="332" t="str">
        <f>'[6]21111'!$A$12</f>
        <v>08</v>
      </c>
      <c r="B16" s="332">
        <v>103</v>
      </c>
      <c r="C16" s="217" t="str">
        <f>'[5]21111'!$F$3</f>
        <v>REGIDURIAS</v>
      </c>
      <c r="D16" s="332">
        <v>10309</v>
      </c>
      <c r="E16" s="333" t="s">
        <v>383</v>
      </c>
      <c r="F16" s="332">
        <v>2000</v>
      </c>
      <c r="G16" s="332">
        <v>21611</v>
      </c>
      <c r="H16" s="333" t="s">
        <v>137</v>
      </c>
      <c r="I16" s="579">
        <f>'[36]21611RMAYCC'!F12</f>
        <v>1468.24</v>
      </c>
      <c r="J16" s="579">
        <f>'[36]21611RMAYCC'!L11</f>
        <v>0</v>
      </c>
      <c r="K16" s="579">
        <f>'[36]21611RMAYCC'!M11+0.02</f>
        <v>734.11999999999989</v>
      </c>
      <c r="L16" s="579">
        <f>'[36]21611RMAYCC'!N11</f>
        <v>0</v>
      </c>
      <c r="M16" s="579">
        <f>'[36]21611RMAYCC'!O11</f>
        <v>0</v>
      </c>
      <c r="N16" s="579">
        <f>'[36]21611RMAYCC'!P11</f>
        <v>0</v>
      </c>
      <c r="O16" s="579">
        <f>'[36]21611RMAYCC'!Q11</f>
        <v>0</v>
      </c>
      <c r="P16" s="579">
        <f>'[36]21611RMAYCC'!R11+0.02</f>
        <v>734.11999999999989</v>
      </c>
      <c r="Q16" s="579">
        <f>'[36]21611RMAYCC'!S11</f>
        <v>0</v>
      </c>
      <c r="R16" s="579">
        <f>'[36]21611RMAYCC'!T11</f>
        <v>0</v>
      </c>
      <c r="S16" s="579">
        <f>'[36]21611RMAYCC'!U11</f>
        <v>0</v>
      </c>
      <c r="T16" s="579">
        <f>'[36]21611RMAYCC'!V11</f>
        <v>0</v>
      </c>
      <c r="U16" s="579">
        <f>'[36]21611RMAYCC'!W11</f>
        <v>0</v>
      </c>
      <c r="V16" s="578">
        <f t="shared" ref="V16:V17" si="4">SUM(J16:U16)</f>
        <v>1468.2399999999998</v>
      </c>
      <c r="W16" s="335"/>
      <c r="X16" s="336"/>
    </row>
    <row r="17" spans="1:24" ht="90" x14ac:dyDescent="0.25">
      <c r="A17" s="337" t="str">
        <f>'[6]21111'!$A$12</f>
        <v>08</v>
      </c>
      <c r="B17" s="337">
        <v>103</v>
      </c>
      <c r="C17" s="217" t="str">
        <f>'[5]21111'!$F$3</f>
        <v>REGIDURIAS</v>
      </c>
      <c r="D17" s="337">
        <v>10309</v>
      </c>
      <c r="E17" s="333" t="s">
        <v>383</v>
      </c>
      <c r="F17" s="337">
        <v>3000</v>
      </c>
      <c r="G17" s="337">
        <v>33611</v>
      </c>
      <c r="H17" s="338" t="s">
        <v>198</v>
      </c>
      <c r="I17" s="580">
        <f>'[36]33611RMAYCC'!F12</f>
        <v>7200</v>
      </c>
      <c r="J17" s="580">
        <f>'[36]33611RMAYCC'!L11</f>
        <v>600</v>
      </c>
      <c r="K17" s="580">
        <f>'[36]33611RMAYCC'!M11</f>
        <v>600</v>
      </c>
      <c r="L17" s="580">
        <f>'[36]33611RMAYCC'!N11</f>
        <v>600</v>
      </c>
      <c r="M17" s="580">
        <f>'[36]33611RMAYCC'!O11</f>
        <v>600</v>
      </c>
      <c r="N17" s="580">
        <f>'[36]33611RMAYCC'!P11</f>
        <v>600</v>
      </c>
      <c r="O17" s="580">
        <f>'[36]33611RMAYCC'!Q11</f>
        <v>600</v>
      </c>
      <c r="P17" s="580">
        <f>'[36]33611RMAYCC'!R11</f>
        <v>600</v>
      </c>
      <c r="Q17" s="580">
        <f>'[36]33611RMAYCC'!S11</f>
        <v>600</v>
      </c>
      <c r="R17" s="580">
        <f>'[36]33611RMAYCC'!T11</f>
        <v>600</v>
      </c>
      <c r="S17" s="580">
        <f>'[36]33611RMAYCC'!U11</f>
        <v>600</v>
      </c>
      <c r="T17" s="580">
        <f>'[36]33611RMAYCC'!V11</f>
        <v>600</v>
      </c>
      <c r="U17" s="580">
        <f>'[36]33611RMAYCC'!W11</f>
        <v>600</v>
      </c>
      <c r="V17" s="580">
        <f t="shared" si="4"/>
        <v>7200</v>
      </c>
      <c r="W17" s="336"/>
      <c r="X17" s="336"/>
    </row>
    <row r="18" spans="1:24" x14ac:dyDescent="0.25">
      <c r="A18" s="339"/>
      <c r="B18" s="339"/>
      <c r="C18" s="340"/>
      <c r="D18" s="339"/>
      <c r="E18" s="340"/>
      <c r="F18" s="339"/>
      <c r="G18" s="339"/>
      <c r="H18" s="340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0"/>
      <c r="X18" s="340"/>
    </row>
    <row r="19" spans="1:24" s="74" customFormat="1" ht="15" x14ac:dyDescent="0.25">
      <c r="A19" s="190"/>
      <c r="B19" s="658" t="s">
        <v>38</v>
      </c>
      <c r="C19" s="658"/>
      <c r="D19" s="658"/>
      <c r="E19" s="658"/>
      <c r="F19" s="342"/>
      <c r="G19" s="342"/>
      <c r="H19" s="190"/>
      <c r="I19" s="343"/>
      <c r="J19" s="343"/>
      <c r="K19" s="343"/>
      <c r="L19" s="343"/>
      <c r="M19" s="658" t="s">
        <v>35</v>
      </c>
      <c r="N19" s="658"/>
      <c r="O19" s="658"/>
      <c r="P19" s="658"/>
      <c r="Q19" s="344"/>
      <c r="R19" s="344"/>
      <c r="S19" s="344"/>
      <c r="T19" s="343"/>
      <c r="U19" s="658" t="s">
        <v>39</v>
      </c>
      <c r="V19" s="658"/>
      <c r="W19" s="658"/>
      <c r="X19" s="658"/>
    </row>
    <row r="20" spans="1:24" s="74" customFormat="1" x14ac:dyDescent="0.25">
      <c r="A20" s="342"/>
      <c r="B20" s="342"/>
      <c r="C20" s="190"/>
      <c r="D20" s="342"/>
      <c r="E20" s="190"/>
      <c r="F20" s="342"/>
      <c r="G20" s="342"/>
      <c r="H20" s="190"/>
      <c r="I20" s="342"/>
      <c r="J20" s="342"/>
      <c r="K20" s="190"/>
      <c r="L20" s="342"/>
      <c r="M20" s="190"/>
      <c r="N20" s="344"/>
      <c r="O20" s="344"/>
      <c r="P20" s="344"/>
      <c r="Q20" s="344"/>
      <c r="R20" s="344"/>
      <c r="S20" s="344"/>
      <c r="T20" s="342"/>
      <c r="U20" s="190"/>
      <c r="V20" s="344"/>
      <c r="W20" s="344"/>
      <c r="X20" s="344"/>
    </row>
    <row r="21" spans="1:24" s="74" customFormat="1" ht="29.25" customHeight="1" x14ac:dyDescent="0.25">
      <c r="A21" s="345"/>
      <c r="B21" s="345"/>
      <c r="C21" s="345"/>
      <c r="D21" s="345"/>
      <c r="E21" s="345"/>
      <c r="F21" s="346"/>
      <c r="G21" s="342"/>
      <c r="H21" s="190"/>
      <c r="I21" s="347"/>
      <c r="J21" s="348"/>
      <c r="K21" s="348"/>
      <c r="L21" s="348"/>
      <c r="M21" s="348"/>
      <c r="N21" s="344"/>
      <c r="O21" s="344"/>
      <c r="P21" s="344"/>
      <c r="Q21" s="344"/>
      <c r="R21" s="344"/>
      <c r="S21" s="344"/>
      <c r="T21" s="347"/>
      <c r="U21" s="348"/>
      <c r="V21" s="344"/>
      <c r="W21" s="344"/>
      <c r="X21" s="344"/>
    </row>
    <row r="22" spans="1:24" s="74" customFormat="1" ht="15.75" thickBot="1" x14ac:dyDescent="0.3">
      <c r="A22" s="345"/>
      <c r="B22" s="882"/>
      <c r="C22" s="882"/>
      <c r="D22" s="882"/>
      <c r="E22" s="882"/>
      <c r="F22" s="346"/>
      <c r="G22" s="342"/>
      <c r="H22" s="190"/>
      <c r="I22" s="347"/>
      <c r="J22" s="348"/>
      <c r="K22" s="348"/>
      <c r="L22" s="348"/>
      <c r="M22" s="882"/>
      <c r="N22" s="882"/>
      <c r="O22" s="882"/>
      <c r="P22" s="882"/>
      <c r="Q22" s="344"/>
      <c r="R22" s="344"/>
      <c r="S22" s="344"/>
      <c r="T22" s="347"/>
      <c r="U22" s="882"/>
      <c r="V22" s="882"/>
      <c r="W22" s="882"/>
      <c r="X22" s="882"/>
    </row>
    <row r="23" spans="1:24" s="74" customFormat="1" ht="26.25" customHeight="1" x14ac:dyDescent="0.25">
      <c r="A23" s="190"/>
      <c r="B23" s="880" t="s">
        <v>381</v>
      </c>
      <c r="C23" s="880"/>
      <c r="D23" s="880"/>
      <c r="E23" s="880"/>
      <c r="F23" s="346"/>
      <c r="G23" s="342"/>
      <c r="H23" s="190"/>
      <c r="I23" s="347"/>
      <c r="J23" s="348"/>
      <c r="K23" s="348"/>
      <c r="L23" s="348"/>
      <c r="M23" s="880" t="s">
        <v>361</v>
      </c>
      <c r="N23" s="880"/>
      <c r="O23" s="880"/>
      <c r="P23" s="880"/>
      <c r="Q23" s="344"/>
      <c r="R23" s="344"/>
      <c r="S23" s="344"/>
      <c r="T23" s="347"/>
      <c r="U23" s="881" t="s">
        <v>382</v>
      </c>
      <c r="V23" s="881"/>
      <c r="W23" s="881"/>
      <c r="X23" s="881"/>
    </row>
    <row r="24" spans="1:24" s="74" customFormat="1" ht="12.75" x14ac:dyDescent="0.25">
      <c r="A24" s="581"/>
      <c r="B24" s="582"/>
      <c r="C24" s="582"/>
      <c r="D24" s="582"/>
      <c r="E24" s="582"/>
      <c r="F24" s="582"/>
      <c r="G24" s="582"/>
      <c r="H24" s="582"/>
      <c r="I24" s="582"/>
      <c r="J24" s="583"/>
      <c r="K24" s="582"/>
      <c r="L24" s="584"/>
      <c r="M24" s="585"/>
      <c r="N24" s="585"/>
      <c r="O24" s="585"/>
      <c r="P24" s="585"/>
      <c r="Q24" s="584"/>
      <c r="R24" s="584"/>
      <c r="S24" s="584"/>
      <c r="T24" s="584"/>
      <c r="U24" s="584"/>
      <c r="V24" s="584"/>
      <c r="W24" s="584"/>
      <c r="X24" s="584"/>
    </row>
    <row r="25" spans="1:24" s="74" customFormat="1" ht="12.75" x14ac:dyDescent="0.25">
      <c r="A25" s="20"/>
      <c r="J25" s="256"/>
      <c r="L25" s="222"/>
      <c r="M25" s="586"/>
      <c r="N25" s="586"/>
      <c r="O25" s="586"/>
      <c r="P25" s="586"/>
      <c r="Q25" s="222"/>
      <c r="R25" s="222"/>
      <c r="S25" s="222"/>
      <c r="T25" s="222"/>
      <c r="U25" s="222"/>
      <c r="V25" s="222"/>
      <c r="W25" s="222"/>
      <c r="X25" s="222"/>
    </row>
    <row r="26" spans="1:24" s="74" customFormat="1" ht="12.75" x14ac:dyDescent="0.25">
      <c r="A26" s="20"/>
      <c r="J26" s="256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</row>
    <row r="27" spans="1:24" s="74" customFormat="1" ht="12.75" x14ac:dyDescent="0.25">
      <c r="A27" s="20"/>
      <c r="J27" s="256"/>
      <c r="L27" s="222"/>
      <c r="M27" s="222"/>
      <c r="N27" s="222"/>
      <c r="O27" s="222"/>
      <c r="P27" s="222"/>
      <c r="Q27" s="222"/>
      <c r="R27" s="222"/>
      <c r="S27" s="587">
        <f>I15-V15</f>
        <v>0</v>
      </c>
      <c r="T27" s="222"/>
      <c r="U27" s="222"/>
      <c r="V27" s="222"/>
      <c r="W27" s="222"/>
      <c r="X27" s="222"/>
    </row>
    <row r="28" spans="1:24" ht="15" x14ac:dyDescent="0.25">
      <c r="A28" s="257"/>
      <c r="B28" s="118"/>
      <c r="D28" s="118"/>
    </row>
  </sheetData>
  <mergeCells count="29">
    <mergeCell ref="B23:E23"/>
    <mergeCell ref="M23:P23"/>
    <mergeCell ref="U23:X23"/>
    <mergeCell ref="B19:E19"/>
    <mergeCell ref="M19:P19"/>
    <mergeCell ref="U19:X19"/>
    <mergeCell ref="B22:E22"/>
    <mergeCell ref="M22:P22"/>
    <mergeCell ref="U22:X22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48"/>
  <sheetViews>
    <sheetView topLeftCell="A7" zoomScale="80" zoomScaleNormal="80" workbookViewId="0">
      <selection activeCell="V40" sqref="A1:V40"/>
    </sheetView>
  </sheetViews>
  <sheetFormatPr baseColWidth="10" defaultColWidth="11.42578125" defaultRowHeight="12.75" x14ac:dyDescent="0.2"/>
  <cols>
    <col min="1" max="1" width="22.5703125" style="270" customWidth="1"/>
    <col min="2" max="2" width="9.140625" style="270" customWidth="1"/>
    <col min="3" max="3" width="27.42578125" style="271" hidden="1" customWidth="1"/>
    <col min="4" max="4" width="9" style="270" hidden="1" customWidth="1"/>
    <col min="5" max="5" width="38.5703125" style="271" hidden="1" customWidth="1"/>
    <col min="6" max="6" width="13" style="270" bestFit="1" customWidth="1"/>
    <col min="7" max="7" width="7.7109375" style="270" bestFit="1" customWidth="1"/>
    <col min="8" max="8" width="49.42578125" style="271" customWidth="1"/>
    <col min="9" max="9" width="31.5703125" style="274" customWidth="1"/>
    <col min="10" max="10" width="15" style="274" bestFit="1" customWidth="1"/>
    <col min="11" max="12" width="16.85546875" style="274" bestFit="1" customWidth="1"/>
    <col min="13" max="13" width="16" style="274" bestFit="1" customWidth="1"/>
    <col min="14" max="14" width="15.5703125" style="274" bestFit="1" customWidth="1"/>
    <col min="15" max="15" width="10" style="274" bestFit="1" customWidth="1"/>
    <col min="16" max="16" width="9.5703125" style="274" bestFit="1" customWidth="1"/>
    <col min="17" max="17" width="12.85546875" style="274" bestFit="1" customWidth="1"/>
    <col min="18" max="18" width="18.140625" style="274" bestFit="1" customWidth="1"/>
    <col min="19" max="19" width="14.28515625" style="274" bestFit="1" customWidth="1"/>
    <col min="20" max="20" width="16.85546875" style="274" bestFit="1" customWidth="1"/>
    <col min="21" max="21" width="16" style="274" bestFit="1" customWidth="1"/>
    <col min="22" max="22" width="28.7109375" style="274" customWidth="1"/>
    <col min="23" max="23" width="15.85546875" style="271" bestFit="1" customWidth="1"/>
    <col min="24" max="24" width="25.42578125" style="271" bestFit="1" customWidth="1"/>
    <col min="25" max="16384" width="11.42578125" style="271"/>
  </cols>
  <sheetData>
    <row r="1" spans="1:24" x14ac:dyDescent="0.2">
      <c r="E1" s="272" t="s">
        <v>4</v>
      </c>
      <c r="F1" s="273"/>
    </row>
    <row r="2" spans="1:24" x14ac:dyDescent="0.2">
      <c r="E2" s="885" t="str">
        <f>'[18]21111'!C2</f>
        <v>CLAVE DE LA UNIDAD RESPONSABLE (UR)</v>
      </c>
      <c r="F2" s="885"/>
      <c r="G2" s="885"/>
      <c r="H2" s="275">
        <f>'[18]21111'!F2</f>
        <v>310</v>
      </c>
      <c r="Q2" s="276"/>
      <c r="R2" s="276"/>
      <c r="T2" s="276"/>
      <c r="U2" s="276"/>
      <c r="V2" s="276"/>
    </row>
    <row r="3" spans="1:24" x14ac:dyDescent="0.2">
      <c r="E3" s="886" t="str">
        <f>'[18]21111'!C3</f>
        <v>NOMBRE DE LA UNIDAD RESPONSABLE</v>
      </c>
      <c r="F3" s="886"/>
      <c r="G3" s="886"/>
      <c r="H3" s="277" t="str">
        <f>'[18]21111'!F3</f>
        <v>SECRETARÍA DE FOMENTO TURÍSTICO</v>
      </c>
    </row>
    <row r="4" spans="1:24" x14ac:dyDescent="0.2">
      <c r="E4" s="885" t="str">
        <f>'[18]21111'!C4</f>
        <v>CLAVE DE LA UNIDAD EJECUTORA (UE)</v>
      </c>
      <c r="F4" s="885"/>
      <c r="G4" s="885"/>
      <c r="H4" s="278">
        <f>'[18]21111'!F4</f>
        <v>31001</v>
      </c>
      <c r="S4" s="276"/>
      <c r="T4" s="276"/>
      <c r="U4" s="276"/>
      <c r="W4" s="279" t="s">
        <v>349</v>
      </c>
    </row>
    <row r="5" spans="1:24" x14ac:dyDescent="0.2">
      <c r="C5" s="280"/>
      <c r="E5" s="886" t="str">
        <f>'[18]21111'!C5</f>
        <v>NOMBRE DE LA UNIDAD EJECUTORA</v>
      </c>
      <c r="F5" s="886"/>
      <c r="G5" s="886"/>
      <c r="H5" s="277" t="str">
        <f>'[18]21111'!F5</f>
        <v>SECRETARÍA DE FOMENTO TURÍSTICO</v>
      </c>
      <c r="N5" s="281"/>
      <c r="O5" s="281"/>
      <c r="P5" s="281"/>
      <c r="Q5" s="281"/>
      <c r="R5" s="281"/>
      <c r="S5" s="281"/>
      <c r="T5" s="887" t="s">
        <v>303</v>
      </c>
      <c r="U5" s="887"/>
      <c r="V5" s="887"/>
      <c r="W5" s="883">
        <v>44938</v>
      </c>
      <c r="X5" s="884"/>
    </row>
    <row r="6" spans="1:24" x14ac:dyDescent="0.2">
      <c r="A6" s="282"/>
      <c r="B6" s="273"/>
      <c r="C6" s="282"/>
      <c r="D6" s="273"/>
      <c r="E6" s="282"/>
      <c r="F6" s="282"/>
      <c r="G6" s="273"/>
      <c r="H6" s="282"/>
      <c r="I6" s="283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</row>
    <row r="7" spans="1:24" x14ac:dyDescent="0.2">
      <c r="A7" s="282"/>
      <c r="B7" s="273"/>
      <c r="C7" s="282"/>
      <c r="D7" s="273"/>
      <c r="E7" s="284" t="s">
        <v>293</v>
      </c>
      <c r="F7" s="282"/>
      <c r="G7" s="273"/>
      <c r="H7" s="282"/>
      <c r="I7" s="283"/>
      <c r="J7" s="282"/>
      <c r="K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73" t="s">
        <v>290</v>
      </c>
      <c r="X7" s="273" t="s">
        <v>291</v>
      </c>
    </row>
    <row r="8" spans="1:24" s="286" customFormat="1" x14ac:dyDescent="0.25">
      <c r="A8" s="888" t="str">
        <f>'[18]21111'!A9</f>
        <v>CLAVE DEL PROGRAMA PRESUPUESTARIO</v>
      </c>
      <c r="B8" s="888" t="s">
        <v>0</v>
      </c>
      <c r="C8" s="888"/>
      <c r="D8" s="889" t="s">
        <v>1</v>
      </c>
      <c r="E8" s="889"/>
      <c r="F8" s="285" t="s">
        <v>20</v>
      </c>
      <c r="G8" s="890" t="s">
        <v>2</v>
      </c>
      <c r="H8" s="891"/>
      <c r="I8" s="892" t="s">
        <v>274</v>
      </c>
      <c r="J8" s="905" t="s">
        <v>25</v>
      </c>
      <c r="K8" s="906"/>
      <c r="L8" s="906"/>
      <c r="M8" s="906"/>
      <c r="N8" s="906"/>
      <c r="O8" s="906"/>
      <c r="P8" s="906"/>
      <c r="Q8" s="906"/>
      <c r="R8" s="906"/>
      <c r="S8" s="906"/>
      <c r="T8" s="906"/>
      <c r="U8" s="907"/>
      <c r="V8" s="896" t="s">
        <v>34</v>
      </c>
      <c r="W8" s="898" t="s">
        <v>7</v>
      </c>
      <c r="X8" s="898" t="s">
        <v>8</v>
      </c>
    </row>
    <row r="9" spans="1:24" s="286" customFormat="1" ht="51" customHeight="1" x14ac:dyDescent="0.25">
      <c r="A9" s="888"/>
      <c r="B9" s="287"/>
      <c r="C9" s="901" t="s">
        <v>5</v>
      </c>
      <c r="D9" s="901" t="s">
        <v>3</v>
      </c>
      <c r="E9" s="901" t="s">
        <v>5</v>
      </c>
      <c r="F9" s="285" t="s">
        <v>3</v>
      </c>
      <c r="G9" s="285" t="s">
        <v>3</v>
      </c>
      <c r="H9" s="285" t="s">
        <v>5</v>
      </c>
      <c r="I9" s="892"/>
      <c r="J9" s="288" t="s">
        <v>6</v>
      </c>
      <c r="K9" s="288" t="s">
        <v>9</v>
      </c>
      <c r="L9" s="288" t="s">
        <v>10</v>
      </c>
      <c r="M9" s="288" t="s">
        <v>11</v>
      </c>
      <c r="N9" s="288" t="s">
        <v>12</v>
      </c>
      <c r="O9" s="288" t="s">
        <v>13</v>
      </c>
      <c r="P9" s="288" t="s">
        <v>14</v>
      </c>
      <c r="Q9" s="288" t="s">
        <v>15</v>
      </c>
      <c r="R9" s="288" t="s">
        <v>16</v>
      </c>
      <c r="S9" s="288" t="s">
        <v>17</v>
      </c>
      <c r="T9" s="288" t="s">
        <v>18</v>
      </c>
      <c r="U9" s="288" t="s">
        <v>19</v>
      </c>
      <c r="V9" s="897"/>
      <c r="W9" s="899"/>
      <c r="X9" s="899"/>
    </row>
    <row r="10" spans="1:24" s="286" customFormat="1" ht="31.5" customHeight="1" x14ac:dyDescent="0.25">
      <c r="A10" s="888"/>
      <c r="B10" s="893" t="s">
        <v>3</v>
      </c>
      <c r="C10" s="893"/>
      <c r="D10" s="893"/>
      <c r="E10" s="893"/>
      <c r="F10" s="902"/>
      <c r="G10" s="903"/>
      <c r="H10" s="904"/>
      <c r="I10" s="289">
        <f t="shared" ref="I10:U10" si="0">SUM(I15:I39)</f>
        <v>1417817.8599999999</v>
      </c>
      <c r="J10" s="289">
        <f t="shared" si="0"/>
        <v>75734</v>
      </c>
      <c r="K10" s="289">
        <f t="shared" si="0"/>
        <v>388525.38</v>
      </c>
      <c r="L10" s="289">
        <f t="shared" si="0"/>
        <v>782702.88</v>
      </c>
      <c r="M10" s="289">
        <f t="shared" si="0"/>
        <v>120255.6</v>
      </c>
      <c r="N10" s="289">
        <f t="shared" si="0"/>
        <v>50600</v>
      </c>
      <c r="O10" s="289">
        <f t="shared" si="0"/>
        <v>0</v>
      </c>
      <c r="P10" s="289">
        <f t="shared" si="0"/>
        <v>0</v>
      </c>
      <c r="Q10" s="289">
        <f t="shared" si="0"/>
        <v>0</v>
      </c>
      <c r="R10" s="289">
        <f t="shared" si="0"/>
        <v>0</v>
      </c>
      <c r="S10" s="289">
        <f t="shared" si="0"/>
        <v>0</v>
      </c>
      <c r="T10" s="289">
        <f t="shared" si="0"/>
        <v>0</v>
      </c>
      <c r="U10" s="289">
        <f t="shared" si="0"/>
        <v>0</v>
      </c>
      <c r="V10" s="289">
        <f t="shared" ref="V10:V12" si="1">SUM(J10:U10)</f>
        <v>1417817.86</v>
      </c>
      <c r="W10" s="899"/>
      <c r="X10" s="899"/>
    </row>
    <row r="11" spans="1:24" s="286" customFormat="1" x14ac:dyDescent="0.25">
      <c r="A11" s="888"/>
      <c r="B11" s="893"/>
      <c r="C11" s="893"/>
      <c r="D11" s="893"/>
      <c r="E11" s="893"/>
      <c r="F11" s="290">
        <v>2000</v>
      </c>
      <c r="G11" s="291"/>
      <c r="H11" s="292"/>
      <c r="I11" s="293">
        <f t="shared" ref="I11:U11" si="2">SUM(I15:I27)</f>
        <v>500978.26000000007</v>
      </c>
      <c r="J11" s="293">
        <f t="shared" si="2"/>
        <v>50734</v>
      </c>
      <c r="K11" s="293">
        <f t="shared" si="2"/>
        <v>238525.38</v>
      </c>
      <c r="L11" s="293">
        <f t="shared" si="2"/>
        <v>141963.28</v>
      </c>
      <c r="M11" s="293">
        <f t="shared" si="2"/>
        <v>59755.6</v>
      </c>
      <c r="N11" s="293">
        <f t="shared" si="2"/>
        <v>10000</v>
      </c>
      <c r="O11" s="293">
        <f t="shared" si="2"/>
        <v>0</v>
      </c>
      <c r="P11" s="293">
        <f t="shared" si="2"/>
        <v>0</v>
      </c>
      <c r="Q11" s="293">
        <f t="shared" si="2"/>
        <v>0</v>
      </c>
      <c r="R11" s="293">
        <f t="shared" si="2"/>
        <v>0</v>
      </c>
      <c r="S11" s="293">
        <f t="shared" si="2"/>
        <v>0</v>
      </c>
      <c r="T11" s="293">
        <f t="shared" si="2"/>
        <v>0</v>
      </c>
      <c r="U11" s="293">
        <f t="shared" si="2"/>
        <v>0</v>
      </c>
      <c r="V11" s="294">
        <f>SUM(J11:U11)</f>
        <v>500978.26</v>
      </c>
      <c r="W11" s="899"/>
      <c r="X11" s="899"/>
    </row>
    <row r="12" spans="1:24" s="286" customFormat="1" x14ac:dyDescent="0.25">
      <c r="A12" s="888"/>
      <c r="B12" s="893"/>
      <c r="C12" s="893"/>
      <c r="D12" s="893"/>
      <c r="E12" s="893"/>
      <c r="F12" s="290">
        <v>3000</v>
      </c>
      <c r="G12" s="295"/>
      <c r="H12" s="296"/>
      <c r="I12" s="293">
        <f t="shared" ref="I12:U12" si="3">SUM(I28:I34)</f>
        <v>916839.6</v>
      </c>
      <c r="J12" s="293">
        <f t="shared" si="3"/>
        <v>25000</v>
      </c>
      <c r="K12" s="293">
        <f t="shared" si="3"/>
        <v>150000</v>
      </c>
      <c r="L12" s="293">
        <f t="shared" si="3"/>
        <v>640739.6</v>
      </c>
      <c r="M12" s="293">
        <f t="shared" si="3"/>
        <v>60500</v>
      </c>
      <c r="N12" s="293">
        <f t="shared" si="3"/>
        <v>40600</v>
      </c>
      <c r="O12" s="293">
        <f t="shared" si="3"/>
        <v>0</v>
      </c>
      <c r="P12" s="293">
        <f t="shared" si="3"/>
        <v>0</v>
      </c>
      <c r="Q12" s="293">
        <f t="shared" si="3"/>
        <v>0</v>
      </c>
      <c r="R12" s="293">
        <f t="shared" si="3"/>
        <v>0</v>
      </c>
      <c r="S12" s="293">
        <f t="shared" si="3"/>
        <v>0</v>
      </c>
      <c r="T12" s="293">
        <f t="shared" si="3"/>
        <v>0</v>
      </c>
      <c r="U12" s="293">
        <f t="shared" si="3"/>
        <v>0</v>
      </c>
      <c r="V12" s="294">
        <f t="shared" si="1"/>
        <v>916839.6</v>
      </c>
      <c r="W12" s="899"/>
      <c r="X12" s="899"/>
    </row>
    <row r="13" spans="1:24" s="286" customFormat="1" x14ac:dyDescent="0.25">
      <c r="A13" s="888"/>
      <c r="B13" s="893"/>
      <c r="C13" s="893"/>
      <c r="D13" s="893"/>
      <c r="E13" s="893"/>
      <c r="F13" s="290">
        <v>4000</v>
      </c>
      <c r="G13" s="295"/>
      <c r="H13" s="296"/>
      <c r="I13" s="293">
        <v>0</v>
      </c>
      <c r="J13" s="293">
        <v>0</v>
      </c>
      <c r="K13" s="293">
        <v>0</v>
      </c>
      <c r="L13" s="293">
        <v>0</v>
      </c>
      <c r="M13" s="293">
        <v>0</v>
      </c>
      <c r="N13" s="293">
        <v>0</v>
      </c>
      <c r="O13" s="293">
        <v>0</v>
      </c>
      <c r="P13" s="293">
        <v>0</v>
      </c>
      <c r="Q13" s="293">
        <v>0</v>
      </c>
      <c r="R13" s="293">
        <v>0</v>
      </c>
      <c r="S13" s="293">
        <v>0</v>
      </c>
      <c r="T13" s="293">
        <v>0</v>
      </c>
      <c r="U13" s="293">
        <v>0</v>
      </c>
      <c r="V13" s="293">
        <v>0</v>
      </c>
      <c r="W13" s="899"/>
      <c r="X13" s="899"/>
    </row>
    <row r="14" spans="1:24" s="286" customFormat="1" x14ac:dyDescent="0.25">
      <c r="A14" s="888"/>
      <c r="B14" s="894"/>
      <c r="C14" s="894"/>
      <c r="D14" s="894"/>
      <c r="E14" s="894"/>
      <c r="F14" s="290">
        <v>5000</v>
      </c>
      <c r="G14" s="297"/>
      <c r="H14" s="298"/>
      <c r="I14" s="293">
        <f t="shared" ref="I14:J14" si="4">SUM(I35:I39)</f>
        <v>0</v>
      </c>
      <c r="J14" s="293">
        <f t="shared" si="4"/>
        <v>0</v>
      </c>
      <c r="K14" s="293">
        <f t="shared" ref="K14:V14" si="5">SUM(K35:K39)</f>
        <v>0</v>
      </c>
      <c r="L14" s="293">
        <f t="shared" si="5"/>
        <v>0</v>
      </c>
      <c r="M14" s="293">
        <f t="shared" si="5"/>
        <v>0</v>
      </c>
      <c r="N14" s="293">
        <f t="shared" si="5"/>
        <v>0</v>
      </c>
      <c r="O14" s="293">
        <f t="shared" si="5"/>
        <v>0</v>
      </c>
      <c r="P14" s="293">
        <f t="shared" si="5"/>
        <v>0</v>
      </c>
      <c r="Q14" s="293">
        <f t="shared" si="5"/>
        <v>0</v>
      </c>
      <c r="R14" s="293">
        <f t="shared" si="5"/>
        <v>0</v>
      </c>
      <c r="S14" s="293">
        <f t="shared" si="5"/>
        <v>0</v>
      </c>
      <c r="T14" s="293">
        <f t="shared" si="5"/>
        <v>0</v>
      </c>
      <c r="U14" s="293">
        <f t="shared" si="5"/>
        <v>0</v>
      </c>
      <c r="V14" s="293">
        <f t="shared" si="5"/>
        <v>0</v>
      </c>
      <c r="W14" s="900"/>
      <c r="X14" s="900"/>
    </row>
    <row r="15" spans="1:24" s="305" customFormat="1" ht="25.5" x14ac:dyDescent="0.25">
      <c r="A15" s="299" t="str">
        <f>'[18]21111'!$A$12</f>
        <v>02</v>
      </c>
      <c r="B15" s="299">
        <f>'[18]21111'!$F$2</f>
        <v>310</v>
      </c>
      <c r="C15" s="300" t="str">
        <f>'[18]21111'!$F$3</f>
        <v>SECRETARÍA DE FOMENTO TURÍSTICO</v>
      </c>
      <c r="D15" s="299">
        <f>'[18]21111'!$F$4</f>
        <v>31001</v>
      </c>
      <c r="E15" s="300" t="str">
        <f>'[18]21111'!$F$5</f>
        <v>SECRETARÍA DE FOMENTO TURÍSTICO</v>
      </c>
      <c r="F15" s="299">
        <v>2000</v>
      </c>
      <c r="G15" s="299">
        <v>21111</v>
      </c>
      <c r="H15" s="300" t="s">
        <v>132</v>
      </c>
      <c r="I15" s="301">
        <f>'[18]21111'!F12</f>
        <v>67304.800000000003</v>
      </c>
      <c r="J15" s="302">
        <f>'[18]21111'!L11</f>
        <v>17030</v>
      </c>
      <c r="K15" s="302">
        <f>'[18]21111'!M11</f>
        <v>19943</v>
      </c>
      <c r="L15" s="302">
        <f>'[18]21111'!N11</f>
        <v>30331.8</v>
      </c>
      <c r="M15" s="302">
        <f>'[18]21111'!O11</f>
        <v>0</v>
      </c>
      <c r="N15" s="302">
        <f>'[18]21111'!P11</f>
        <v>0</v>
      </c>
      <c r="O15" s="302">
        <f>'[18]21111'!Q11</f>
        <v>0</v>
      </c>
      <c r="P15" s="302">
        <f>'[18]21111'!R11</f>
        <v>0</v>
      </c>
      <c r="Q15" s="302">
        <f>'[18]21111'!S11</f>
        <v>0</v>
      </c>
      <c r="R15" s="302">
        <f>'[18]21111'!T11</f>
        <v>0</v>
      </c>
      <c r="S15" s="302">
        <f>'[18]21111'!U11</f>
        <v>0</v>
      </c>
      <c r="T15" s="302">
        <f>'[18]21111'!V11</f>
        <v>0</v>
      </c>
      <c r="U15" s="302">
        <f>'[18]21111'!W11</f>
        <v>0</v>
      </c>
      <c r="V15" s="303">
        <f>SUM(J15:U15)</f>
        <v>67304.800000000003</v>
      </c>
      <c r="W15" s="304"/>
      <c r="X15" s="304"/>
    </row>
    <row r="16" spans="1:24" s="305" customFormat="1" ht="25.5" x14ac:dyDescent="0.25">
      <c r="A16" s="299" t="str">
        <f>'[18]21111'!$A$12</f>
        <v>02</v>
      </c>
      <c r="B16" s="299">
        <f>'[18]21111'!$F$2</f>
        <v>310</v>
      </c>
      <c r="C16" s="300" t="str">
        <f>'[18]21111'!$F$3</f>
        <v>SECRETARÍA DE FOMENTO TURÍSTICO</v>
      </c>
      <c r="D16" s="299">
        <f>'[18]21111'!$F$4</f>
        <v>31001</v>
      </c>
      <c r="E16" s="300" t="str">
        <f>'[18]21111'!$F$5</f>
        <v>SECRETARÍA DE FOMENTO TURÍSTICO</v>
      </c>
      <c r="F16" s="299">
        <v>2000</v>
      </c>
      <c r="G16" s="299">
        <v>21411</v>
      </c>
      <c r="H16" s="300" t="s">
        <v>135</v>
      </c>
      <c r="I16" s="302">
        <v>5489</v>
      </c>
      <c r="J16" s="302">
        <v>0</v>
      </c>
      <c r="K16" s="302">
        <v>1989</v>
      </c>
      <c r="L16" s="302">
        <v>3500</v>
      </c>
      <c r="M16" s="302">
        <v>0</v>
      </c>
      <c r="N16" s="302">
        <v>0</v>
      </c>
      <c r="O16" s="302">
        <v>0</v>
      </c>
      <c r="P16" s="302">
        <v>0</v>
      </c>
      <c r="Q16" s="302">
        <v>0</v>
      </c>
      <c r="R16" s="302">
        <v>0</v>
      </c>
      <c r="S16" s="302">
        <v>0</v>
      </c>
      <c r="T16" s="302">
        <v>0</v>
      </c>
      <c r="U16" s="302">
        <v>0</v>
      </c>
      <c r="V16" s="303">
        <f t="shared" ref="V16:V39" si="6">SUM(J16:U16)</f>
        <v>5489</v>
      </c>
      <c r="W16" s="306"/>
      <c r="X16" s="306"/>
    </row>
    <row r="17" spans="1:24" s="305" customFormat="1" ht="25.5" x14ac:dyDescent="0.25">
      <c r="A17" s="299" t="str">
        <f>'[18]21111'!$A$12</f>
        <v>02</v>
      </c>
      <c r="B17" s="299">
        <f>'[18]21111'!$F$2</f>
        <v>310</v>
      </c>
      <c r="C17" s="300" t="str">
        <f>'[18]21111'!$F$3</f>
        <v>SECRETARÍA DE FOMENTO TURÍSTICO</v>
      </c>
      <c r="D17" s="299">
        <f>'[18]21111'!$F$4</f>
        <v>31001</v>
      </c>
      <c r="E17" s="300" t="str">
        <f>'[18]21111'!$F$5</f>
        <v>SECRETARÍA DE FOMENTO TURÍSTICO</v>
      </c>
      <c r="F17" s="299">
        <v>2000</v>
      </c>
      <c r="G17" s="299">
        <v>21511</v>
      </c>
      <c r="H17" s="300" t="s">
        <v>136</v>
      </c>
      <c r="I17" s="302">
        <v>10904</v>
      </c>
      <c r="J17" s="302">
        <v>0</v>
      </c>
      <c r="K17" s="302">
        <v>0</v>
      </c>
      <c r="L17" s="302">
        <v>0</v>
      </c>
      <c r="M17" s="302">
        <v>10904</v>
      </c>
      <c r="N17" s="302">
        <v>0</v>
      </c>
      <c r="O17" s="302">
        <v>0</v>
      </c>
      <c r="P17" s="302">
        <v>0</v>
      </c>
      <c r="Q17" s="302">
        <v>0</v>
      </c>
      <c r="R17" s="302">
        <v>0</v>
      </c>
      <c r="S17" s="302">
        <v>0</v>
      </c>
      <c r="T17" s="302">
        <v>0</v>
      </c>
      <c r="U17" s="302">
        <v>0</v>
      </c>
      <c r="V17" s="303">
        <f t="shared" si="6"/>
        <v>10904</v>
      </c>
      <c r="W17" s="306"/>
      <c r="X17" s="306"/>
    </row>
    <row r="18" spans="1:24" s="305" customFormat="1" ht="25.5" x14ac:dyDescent="0.25">
      <c r="A18" s="299" t="str">
        <f>'[18]21111'!$A$12</f>
        <v>02</v>
      </c>
      <c r="B18" s="299">
        <f>'[18]21111'!$F$2</f>
        <v>310</v>
      </c>
      <c r="C18" s="300" t="str">
        <f>'[18]21111'!$F$3</f>
        <v>SECRETARÍA DE FOMENTO TURÍSTICO</v>
      </c>
      <c r="D18" s="299">
        <f>'[18]21111'!$F$4</f>
        <v>31001</v>
      </c>
      <c r="E18" s="300" t="str">
        <f>'[18]21111'!$F$5</f>
        <v>SECRETARÍA DE FOMENTO TURÍSTICO</v>
      </c>
      <c r="F18" s="299">
        <v>2000</v>
      </c>
      <c r="G18" s="299">
        <v>21611</v>
      </c>
      <c r="H18" s="300" t="s">
        <v>137</v>
      </c>
      <c r="I18" s="302">
        <f>'[18]21611'!F12</f>
        <v>87616.6</v>
      </c>
      <c r="J18" s="302">
        <f>'[18]21611'!L11</f>
        <v>33704</v>
      </c>
      <c r="K18" s="302">
        <f>'[18]21611'!M11</f>
        <v>19628.599999999999</v>
      </c>
      <c r="L18" s="302">
        <f>'[18]21611'!N11</f>
        <v>14284</v>
      </c>
      <c r="M18" s="302">
        <f>'[18]21611'!O11</f>
        <v>10000</v>
      </c>
      <c r="N18" s="302">
        <f>'[18]21611'!P11</f>
        <v>10000</v>
      </c>
      <c r="O18" s="302">
        <f>'[18]21611'!Q11</f>
        <v>0</v>
      </c>
      <c r="P18" s="302">
        <f>'[18]21611'!R11</f>
        <v>0</v>
      </c>
      <c r="Q18" s="302">
        <f>'[18]21611'!S11</f>
        <v>0</v>
      </c>
      <c r="R18" s="302">
        <f>'[18]21611'!T11</f>
        <v>0</v>
      </c>
      <c r="S18" s="302">
        <f>'[18]21611'!U11</f>
        <v>0</v>
      </c>
      <c r="T18" s="302">
        <f>'[18]21611'!V11</f>
        <v>0</v>
      </c>
      <c r="U18" s="302">
        <f>'[18]21611'!W11</f>
        <v>0</v>
      </c>
      <c r="V18" s="303">
        <f t="shared" si="6"/>
        <v>87616.6</v>
      </c>
      <c r="W18" s="307"/>
      <c r="X18" s="306"/>
    </row>
    <row r="19" spans="1:24" s="305" customFormat="1" ht="25.5" x14ac:dyDescent="0.25">
      <c r="A19" s="299" t="str">
        <f>'[18]21111'!$A$12</f>
        <v>02</v>
      </c>
      <c r="B19" s="299">
        <f>'[18]21111'!$F$2</f>
        <v>310</v>
      </c>
      <c r="C19" s="300" t="str">
        <f>'[18]21111'!$F$3</f>
        <v>SECRETARÍA DE FOMENTO TURÍSTICO</v>
      </c>
      <c r="D19" s="299">
        <f>'[18]21111'!$F$4</f>
        <v>31001</v>
      </c>
      <c r="E19" s="300" t="str">
        <f>'[18]21111'!$F$5</f>
        <v>SECRETARÍA DE FOMENTO TURÍSTICO</v>
      </c>
      <c r="F19" s="299">
        <v>2000</v>
      </c>
      <c r="G19" s="299">
        <v>22111</v>
      </c>
      <c r="H19" s="300" t="s">
        <v>140</v>
      </c>
      <c r="I19" s="301">
        <v>268470.78000000003</v>
      </c>
      <c r="J19" s="308">
        <v>0</v>
      </c>
      <c r="K19" s="308">
        <v>196964.78</v>
      </c>
      <c r="L19" s="308">
        <v>40654.400000000001</v>
      </c>
      <c r="M19" s="308">
        <v>30851.599999999999</v>
      </c>
      <c r="N19" s="308"/>
      <c r="O19" s="308"/>
      <c r="P19" s="308"/>
      <c r="Q19" s="308"/>
      <c r="R19" s="308"/>
      <c r="S19" s="308"/>
      <c r="T19" s="302"/>
      <c r="U19" s="308">
        <v>0</v>
      </c>
      <c r="V19" s="303">
        <f t="shared" si="6"/>
        <v>268470.77999999997</v>
      </c>
      <c r="W19" s="306"/>
      <c r="X19" s="306"/>
    </row>
    <row r="20" spans="1:24" s="305" customFormat="1" ht="25.5" x14ac:dyDescent="0.25">
      <c r="A20" s="299" t="str">
        <f>'[18]21111'!$A$12</f>
        <v>02</v>
      </c>
      <c r="B20" s="299">
        <f>'[18]21111'!$F$2</f>
        <v>310</v>
      </c>
      <c r="C20" s="300" t="str">
        <f>'[18]21111'!$F$3</f>
        <v>SECRETARÍA DE FOMENTO TURÍSTICO</v>
      </c>
      <c r="D20" s="299">
        <f>'[18]21111'!$F$4</f>
        <v>31001</v>
      </c>
      <c r="E20" s="300" t="str">
        <f>'[18]21111'!$F$5</f>
        <v>SECRETARÍA DE FOMENTO TURÍSTICO</v>
      </c>
      <c r="F20" s="299">
        <v>2000</v>
      </c>
      <c r="G20" s="299">
        <v>22311</v>
      </c>
      <c r="H20" s="300" t="s">
        <v>142</v>
      </c>
      <c r="I20" s="308">
        <v>22300</v>
      </c>
      <c r="J20" s="308">
        <v>0</v>
      </c>
      <c r="K20" s="308">
        <v>0</v>
      </c>
      <c r="L20" s="302">
        <v>22300</v>
      </c>
      <c r="M20" s="302">
        <v>0</v>
      </c>
      <c r="N20" s="302">
        <v>0</v>
      </c>
      <c r="O20" s="308">
        <v>0</v>
      </c>
      <c r="P20" s="308">
        <v>0</v>
      </c>
      <c r="Q20" s="308">
        <v>0</v>
      </c>
      <c r="R20" s="302">
        <v>0</v>
      </c>
      <c r="S20" s="302">
        <v>0</v>
      </c>
      <c r="T20" s="302">
        <v>0</v>
      </c>
      <c r="U20" s="302">
        <v>0</v>
      </c>
      <c r="V20" s="303">
        <f t="shared" si="6"/>
        <v>22300</v>
      </c>
      <c r="W20" s="306"/>
      <c r="X20" s="306"/>
    </row>
    <row r="21" spans="1:24" s="305" customFormat="1" ht="25.5" x14ac:dyDescent="0.25">
      <c r="A21" s="299" t="str">
        <f>'[18]21111'!$A$12</f>
        <v>02</v>
      </c>
      <c r="B21" s="299">
        <f>'[18]21111'!$F$2</f>
        <v>310</v>
      </c>
      <c r="C21" s="300" t="str">
        <f>'[18]21111'!$F$3</f>
        <v>SECRETARÍA DE FOMENTO TURÍSTICO</v>
      </c>
      <c r="D21" s="299">
        <f>'[18]21111'!$F$4</f>
        <v>31001</v>
      </c>
      <c r="E21" s="300" t="str">
        <f>'[18]21111'!$F$5</f>
        <v>SECRETARÍA DE FOMENTO TURÍSTICO</v>
      </c>
      <c r="F21" s="299">
        <v>2000</v>
      </c>
      <c r="G21" s="299">
        <v>24611</v>
      </c>
      <c r="H21" s="300" t="s">
        <v>148</v>
      </c>
      <c r="I21" s="308">
        <v>3480</v>
      </c>
      <c r="J21" s="308">
        <v>0</v>
      </c>
      <c r="K21" s="308">
        <v>0</v>
      </c>
      <c r="L21" s="308">
        <v>3480</v>
      </c>
      <c r="M21" s="308">
        <v>0</v>
      </c>
      <c r="N21" s="308">
        <v>0</v>
      </c>
      <c r="O21" s="308">
        <v>0</v>
      </c>
      <c r="P21" s="308">
        <v>0</v>
      </c>
      <c r="Q21" s="308">
        <v>0</v>
      </c>
      <c r="R21" s="308">
        <v>0</v>
      </c>
      <c r="S21" s="308">
        <v>0</v>
      </c>
      <c r="T21" s="308">
        <v>0</v>
      </c>
      <c r="U21" s="308">
        <v>0</v>
      </c>
      <c r="V21" s="303">
        <f t="shared" si="6"/>
        <v>3480</v>
      </c>
      <c r="W21" s="306"/>
      <c r="X21" s="306"/>
    </row>
    <row r="22" spans="1:24" s="305" customFormat="1" ht="25.5" x14ac:dyDescent="0.25">
      <c r="A22" s="299" t="str">
        <f>'[18]21111'!$A$12</f>
        <v>02</v>
      </c>
      <c r="B22" s="299">
        <f>'[18]21111'!$F$2</f>
        <v>310</v>
      </c>
      <c r="C22" s="300" t="str">
        <f>'[18]21111'!$F$3</f>
        <v>SECRETARÍA DE FOMENTO TURÍSTICO</v>
      </c>
      <c r="D22" s="299">
        <f>'[18]21111'!$F$4</f>
        <v>31001</v>
      </c>
      <c r="E22" s="300" t="str">
        <f>'[18]21111'!$F$5</f>
        <v>SECRETARÍA DE FOMENTO TURÍSTICO</v>
      </c>
      <c r="F22" s="299">
        <v>2000</v>
      </c>
      <c r="G22" s="299">
        <v>25311</v>
      </c>
      <c r="H22" s="300" t="s">
        <v>152</v>
      </c>
      <c r="I22" s="308">
        <v>3735.4</v>
      </c>
      <c r="J22" s="308">
        <v>0</v>
      </c>
      <c r="K22" s="308">
        <v>0</v>
      </c>
      <c r="L22" s="308">
        <v>3735.4</v>
      </c>
      <c r="M22" s="308">
        <v>0</v>
      </c>
      <c r="N22" s="308">
        <v>0</v>
      </c>
      <c r="O22" s="308">
        <v>0</v>
      </c>
      <c r="P22" s="308">
        <v>0</v>
      </c>
      <c r="Q22" s="308">
        <v>0</v>
      </c>
      <c r="R22" s="308">
        <v>0</v>
      </c>
      <c r="S22" s="308">
        <v>0</v>
      </c>
      <c r="T22" s="308">
        <v>0</v>
      </c>
      <c r="U22" s="308">
        <v>0</v>
      </c>
      <c r="V22" s="303">
        <f t="shared" si="6"/>
        <v>3735.4</v>
      </c>
      <c r="W22" s="306"/>
      <c r="X22" s="306"/>
    </row>
    <row r="23" spans="1:24" s="305" customFormat="1" ht="25.5" x14ac:dyDescent="0.25">
      <c r="A23" s="299" t="str">
        <f>'[18]21111'!$A$12</f>
        <v>02</v>
      </c>
      <c r="B23" s="299">
        <f>'[18]21111'!$F$2</f>
        <v>310</v>
      </c>
      <c r="C23" s="300" t="str">
        <f>'[18]21111'!$F$3</f>
        <v>SECRETARÍA DE FOMENTO TURÍSTICO</v>
      </c>
      <c r="D23" s="299">
        <f>'[18]21111'!$F$4</f>
        <v>31001</v>
      </c>
      <c r="E23" s="300" t="str">
        <f>'[18]21111'!$F$5</f>
        <v>SECRETARÍA DE FOMENTO TURÍSTICO</v>
      </c>
      <c r="F23" s="299">
        <v>2000</v>
      </c>
      <c r="G23" s="299">
        <v>25411</v>
      </c>
      <c r="H23" s="300" t="s">
        <v>153</v>
      </c>
      <c r="I23" s="308">
        <v>1500</v>
      </c>
      <c r="J23" s="308">
        <v>0</v>
      </c>
      <c r="K23" s="308">
        <v>0</v>
      </c>
      <c r="L23" s="308">
        <v>1500</v>
      </c>
      <c r="M23" s="308">
        <v>0</v>
      </c>
      <c r="N23" s="308">
        <v>0</v>
      </c>
      <c r="O23" s="308">
        <v>0</v>
      </c>
      <c r="P23" s="308">
        <v>0</v>
      </c>
      <c r="Q23" s="308">
        <v>0</v>
      </c>
      <c r="R23" s="308">
        <v>0</v>
      </c>
      <c r="S23" s="308">
        <v>0</v>
      </c>
      <c r="T23" s="308">
        <v>0</v>
      </c>
      <c r="U23" s="308">
        <v>0</v>
      </c>
      <c r="V23" s="303">
        <f t="shared" si="6"/>
        <v>1500</v>
      </c>
      <c r="W23" s="306"/>
      <c r="X23" s="306"/>
    </row>
    <row r="24" spans="1:24" s="305" customFormat="1" ht="25.5" x14ac:dyDescent="0.25">
      <c r="A24" s="299" t="str">
        <f>'[18]21111'!$A$12</f>
        <v>02</v>
      </c>
      <c r="B24" s="299">
        <f>'[18]21111'!$F$2</f>
        <v>310</v>
      </c>
      <c r="C24" s="300" t="str">
        <f>'[18]21111'!$F$3</f>
        <v>SECRETARÍA DE FOMENTO TURÍSTICO</v>
      </c>
      <c r="D24" s="299">
        <f>'[18]21111'!$F$4</f>
        <v>31001</v>
      </c>
      <c r="E24" s="300" t="str">
        <f>'[18]21111'!$F$5</f>
        <v>SECRETARÍA DE FOMENTO TURÍSTICO</v>
      </c>
      <c r="F24" s="299">
        <v>2000</v>
      </c>
      <c r="G24" s="299">
        <v>26111</v>
      </c>
      <c r="H24" s="300" t="s">
        <v>157</v>
      </c>
      <c r="I24" s="308">
        <v>8000</v>
      </c>
      <c r="J24" s="308">
        <v>0</v>
      </c>
      <c r="K24" s="308">
        <v>0</v>
      </c>
      <c r="L24" s="308">
        <v>0</v>
      </c>
      <c r="M24" s="308">
        <v>8000</v>
      </c>
      <c r="N24" s="308">
        <v>0</v>
      </c>
      <c r="O24" s="308">
        <v>0</v>
      </c>
      <c r="P24" s="308">
        <v>0</v>
      </c>
      <c r="Q24" s="308">
        <v>0</v>
      </c>
      <c r="R24" s="308">
        <v>0</v>
      </c>
      <c r="S24" s="308">
        <v>0</v>
      </c>
      <c r="T24" s="308">
        <v>0</v>
      </c>
      <c r="U24" s="308">
        <v>0</v>
      </c>
      <c r="V24" s="303">
        <f t="shared" si="6"/>
        <v>8000</v>
      </c>
      <c r="W24" s="306"/>
      <c r="X24" s="306"/>
    </row>
    <row r="25" spans="1:24" s="305" customFormat="1" ht="25.5" x14ac:dyDescent="0.25">
      <c r="A25" s="299" t="str">
        <f>'[18]21111'!$A$12</f>
        <v>02</v>
      </c>
      <c r="B25" s="299">
        <f>'[18]21111'!$F$2</f>
        <v>310</v>
      </c>
      <c r="C25" s="300" t="str">
        <f>'[18]21111'!$F$3</f>
        <v>SECRETARÍA DE FOMENTO TURÍSTICO</v>
      </c>
      <c r="D25" s="299">
        <f>'[18]21111'!$F$4</f>
        <v>31001</v>
      </c>
      <c r="E25" s="300" t="str">
        <f>'[18]21111'!$F$5</f>
        <v>SECRETARÍA DE FOMENTO TURÍSTICO</v>
      </c>
      <c r="F25" s="299">
        <v>2000</v>
      </c>
      <c r="G25" s="299">
        <v>27111</v>
      </c>
      <c r="H25" s="300" t="s">
        <v>158</v>
      </c>
      <c r="I25" s="308">
        <v>9000</v>
      </c>
      <c r="J25" s="308">
        <v>0</v>
      </c>
      <c r="K25" s="308">
        <v>0</v>
      </c>
      <c r="L25" s="308">
        <v>9000</v>
      </c>
      <c r="M25" s="308">
        <v>0</v>
      </c>
      <c r="N25" s="308">
        <v>0</v>
      </c>
      <c r="O25" s="308">
        <v>0</v>
      </c>
      <c r="P25" s="308">
        <v>0</v>
      </c>
      <c r="Q25" s="308">
        <v>0</v>
      </c>
      <c r="R25" s="308">
        <v>0</v>
      </c>
      <c r="S25" s="308">
        <v>0</v>
      </c>
      <c r="T25" s="308">
        <v>0</v>
      </c>
      <c r="U25" s="308">
        <v>0</v>
      </c>
      <c r="V25" s="303">
        <f t="shared" si="6"/>
        <v>9000</v>
      </c>
      <c r="W25" s="306"/>
      <c r="X25" s="306"/>
    </row>
    <row r="26" spans="1:24" s="305" customFormat="1" ht="25.5" x14ac:dyDescent="0.25">
      <c r="A26" s="299" t="str">
        <f>'[18]21111'!$A$12</f>
        <v>02</v>
      </c>
      <c r="B26" s="299">
        <f>'[18]21111'!$F$2</f>
        <v>310</v>
      </c>
      <c r="C26" s="300" t="str">
        <f>'[18]21111'!$F$3</f>
        <v>SECRETARÍA DE FOMENTO TURÍSTICO</v>
      </c>
      <c r="D26" s="299">
        <f>'[18]21111'!$F$4</f>
        <v>31001</v>
      </c>
      <c r="E26" s="300" t="str">
        <f>'[18]21111'!$F$5</f>
        <v>SECRETARÍA DE FOMENTO TURÍSTICO</v>
      </c>
      <c r="F26" s="299">
        <v>2000</v>
      </c>
      <c r="G26" s="299">
        <v>27411</v>
      </c>
      <c r="H26" s="300" t="s">
        <v>161</v>
      </c>
      <c r="I26" s="308">
        <v>7380</v>
      </c>
      <c r="J26" s="308">
        <v>0</v>
      </c>
      <c r="K26" s="308">
        <v>0</v>
      </c>
      <c r="L26" s="308">
        <v>7380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08">
        <v>0</v>
      </c>
      <c r="U26" s="308">
        <v>0</v>
      </c>
      <c r="V26" s="303">
        <f t="shared" si="6"/>
        <v>7380</v>
      </c>
      <c r="W26" s="306"/>
      <c r="X26" s="306"/>
    </row>
    <row r="27" spans="1:24" s="305" customFormat="1" ht="25.5" x14ac:dyDescent="0.25">
      <c r="A27" s="299" t="str">
        <f>'[18]21111'!$A$12</f>
        <v>02</v>
      </c>
      <c r="B27" s="299">
        <f>'[18]21111'!$F$2</f>
        <v>310</v>
      </c>
      <c r="C27" s="300" t="str">
        <f>'[18]21111'!$F$3</f>
        <v>SECRETARÍA DE FOMENTO TURÍSTICO</v>
      </c>
      <c r="D27" s="299">
        <f>'[18]21111'!$F$4</f>
        <v>31001</v>
      </c>
      <c r="E27" s="300" t="str">
        <f>'[18]21111'!$F$5</f>
        <v>SECRETARÍA DE FOMENTO TURÍSTICO</v>
      </c>
      <c r="F27" s="299">
        <v>2000</v>
      </c>
      <c r="G27" s="299">
        <v>29411</v>
      </c>
      <c r="H27" s="300" t="s">
        <v>169</v>
      </c>
      <c r="I27" s="308">
        <v>5797.68</v>
      </c>
      <c r="J27" s="308">
        <v>0</v>
      </c>
      <c r="K27" s="308">
        <v>0</v>
      </c>
      <c r="L27" s="308">
        <v>5797.68</v>
      </c>
      <c r="M27" s="308">
        <v>0</v>
      </c>
      <c r="N27" s="308">
        <v>0</v>
      </c>
      <c r="O27" s="308">
        <v>0</v>
      </c>
      <c r="P27" s="308">
        <v>0</v>
      </c>
      <c r="Q27" s="308">
        <v>0</v>
      </c>
      <c r="R27" s="308">
        <v>0</v>
      </c>
      <c r="S27" s="308">
        <v>0</v>
      </c>
      <c r="T27" s="308">
        <v>0</v>
      </c>
      <c r="U27" s="308">
        <v>0</v>
      </c>
      <c r="V27" s="303">
        <f t="shared" si="6"/>
        <v>5797.68</v>
      </c>
      <c r="W27" s="306"/>
      <c r="X27" s="306"/>
    </row>
    <row r="28" spans="1:24" s="359" customFormat="1" ht="25.5" x14ac:dyDescent="0.25">
      <c r="A28" s="355" t="str">
        <f>'[18]21111'!$A$12</f>
        <v>02</v>
      </c>
      <c r="B28" s="355">
        <f>'[18]21111'!$F$2</f>
        <v>310</v>
      </c>
      <c r="C28" s="356" t="str">
        <f>'[18]21111'!$F$3</f>
        <v>SECRETARÍA DE FOMENTO TURÍSTICO</v>
      </c>
      <c r="D28" s="355">
        <f>'[18]21111'!$F$4</f>
        <v>31001</v>
      </c>
      <c r="E28" s="356" t="str">
        <f>'[18]21111'!$F$5</f>
        <v>SECRETARÍA DE FOMENTO TURÍSTICO</v>
      </c>
      <c r="F28" s="355">
        <v>3000</v>
      </c>
      <c r="G28" s="355">
        <v>32511</v>
      </c>
      <c r="H28" s="356" t="s">
        <v>188</v>
      </c>
      <c r="I28" s="301">
        <v>40600</v>
      </c>
      <c r="J28" s="301">
        <v>0</v>
      </c>
      <c r="K28" s="301">
        <v>0</v>
      </c>
      <c r="L28" s="301">
        <v>0</v>
      </c>
      <c r="M28" s="301">
        <v>0</v>
      </c>
      <c r="N28" s="301">
        <v>40600</v>
      </c>
      <c r="O28" s="301">
        <v>0</v>
      </c>
      <c r="P28" s="301">
        <v>0</v>
      </c>
      <c r="Q28" s="301">
        <v>0</v>
      </c>
      <c r="R28" s="301">
        <v>0</v>
      </c>
      <c r="S28" s="301">
        <v>0</v>
      </c>
      <c r="T28" s="301">
        <v>0</v>
      </c>
      <c r="U28" s="301">
        <v>0</v>
      </c>
      <c r="V28" s="357">
        <f t="shared" si="6"/>
        <v>40600</v>
      </c>
      <c r="W28" s="358"/>
      <c r="X28" s="358"/>
    </row>
    <row r="29" spans="1:24" s="359" customFormat="1" ht="25.5" x14ac:dyDescent="0.25">
      <c r="A29" s="355" t="str">
        <f>'[18]21111'!$A$12</f>
        <v>02</v>
      </c>
      <c r="B29" s="355">
        <f>'[18]21111'!$F$2</f>
        <v>310</v>
      </c>
      <c r="C29" s="356" t="str">
        <f>'[18]21111'!$F$3</f>
        <v>SECRETARÍA DE FOMENTO TURÍSTICO</v>
      </c>
      <c r="D29" s="355">
        <f>'[18]21111'!$F$4</f>
        <v>31001</v>
      </c>
      <c r="E29" s="356" t="str">
        <f>'[18]21111'!$F$5</f>
        <v>SECRETARÍA DE FOMENTO TURÍSTICO</v>
      </c>
      <c r="F29" s="355">
        <v>3000</v>
      </c>
      <c r="G29" s="355">
        <v>32911</v>
      </c>
      <c r="H29" s="356" t="s">
        <v>192</v>
      </c>
      <c r="I29" s="301">
        <v>239231.2</v>
      </c>
      <c r="J29" s="301">
        <v>0</v>
      </c>
      <c r="K29" s="301">
        <v>0</v>
      </c>
      <c r="L29" s="301">
        <v>239231.2</v>
      </c>
      <c r="M29" s="301">
        <v>0</v>
      </c>
      <c r="N29" s="301">
        <v>0</v>
      </c>
      <c r="O29" s="301">
        <v>0</v>
      </c>
      <c r="P29" s="301">
        <v>0</v>
      </c>
      <c r="Q29" s="301">
        <v>0</v>
      </c>
      <c r="R29" s="301">
        <v>0</v>
      </c>
      <c r="S29" s="301">
        <v>0</v>
      </c>
      <c r="T29" s="301">
        <v>0</v>
      </c>
      <c r="U29" s="301"/>
      <c r="V29" s="357">
        <f t="shared" si="6"/>
        <v>239231.2</v>
      </c>
      <c r="W29" s="358"/>
      <c r="X29" s="358"/>
    </row>
    <row r="30" spans="1:24" s="359" customFormat="1" ht="25.5" x14ac:dyDescent="0.25">
      <c r="A30" s="355" t="str">
        <f>'[18]21111'!$A$12</f>
        <v>02</v>
      </c>
      <c r="B30" s="355">
        <f>'[18]21111'!$F$2</f>
        <v>310</v>
      </c>
      <c r="C30" s="356" t="str">
        <f>'[18]21111'!$F$3</f>
        <v>SECRETARÍA DE FOMENTO TURÍSTICO</v>
      </c>
      <c r="D30" s="355">
        <f>'[18]21111'!$F$4</f>
        <v>31001</v>
      </c>
      <c r="E30" s="356" t="str">
        <f>'[18]21111'!$F$5</f>
        <v>SECRETARÍA DE FOMENTO TURÍSTICO</v>
      </c>
      <c r="F30" s="355">
        <v>3000</v>
      </c>
      <c r="G30" s="355">
        <v>33611</v>
      </c>
      <c r="H30" s="356" t="s">
        <v>198</v>
      </c>
      <c r="I30" s="301">
        <v>124062</v>
      </c>
      <c r="J30" s="301">
        <v>25000</v>
      </c>
      <c r="K30" s="301">
        <v>0</v>
      </c>
      <c r="L30" s="301">
        <v>99062</v>
      </c>
      <c r="M30" s="301">
        <v>0</v>
      </c>
      <c r="N30" s="301">
        <v>0</v>
      </c>
      <c r="O30" s="301">
        <v>0</v>
      </c>
      <c r="P30" s="301">
        <v>0</v>
      </c>
      <c r="Q30" s="301">
        <v>0</v>
      </c>
      <c r="R30" s="301">
        <v>0</v>
      </c>
      <c r="S30" s="301">
        <v>0</v>
      </c>
      <c r="T30" s="301">
        <v>0</v>
      </c>
      <c r="U30" s="301">
        <v>0</v>
      </c>
      <c r="V30" s="357">
        <f t="shared" si="6"/>
        <v>124062</v>
      </c>
      <c r="W30" s="358"/>
      <c r="X30" s="358"/>
    </row>
    <row r="31" spans="1:24" s="359" customFormat="1" ht="25.5" x14ac:dyDescent="0.25">
      <c r="A31" s="355" t="str">
        <f>'[18]21111'!$A$12</f>
        <v>02</v>
      </c>
      <c r="B31" s="355">
        <f>'[18]21111'!$F$2</f>
        <v>310</v>
      </c>
      <c r="C31" s="356" t="str">
        <f>'[18]21111'!$F$3</f>
        <v>SECRETARÍA DE FOMENTO TURÍSTICO</v>
      </c>
      <c r="D31" s="355">
        <f>'[18]21111'!$F$4</f>
        <v>31001</v>
      </c>
      <c r="E31" s="356" t="str">
        <f>'[18]21111'!$F$5</f>
        <v>SECRETARÍA DE FOMENTO TURÍSTICO</v>
      </c>
      <c r="F31" s="355">
        <v>3000</v>
      </c>
      <c r="G31" s="355">
        <v>33911</v>
      </c>
      <c r="H31" s="356" t="s">
        <v>199</v>
      </c>
      <c r="I31" s="301">
        <v>197120</v>
      </c>
      <c r="J31" s="301">
        <v>0</v>
      </c>
      <c r="K31" s="301">
        <v>150000</v>
      </c>
      <c r="L31" s="301">
        <v>47120</v>
      </c>
      <c r="M31" s="301">
        <v>0</v>
      </c>
      <c r="N31" s="301">
        <v>0</v>
      </c>
      <c r="O31" s="301">
        <v>0</v>
      </c>
      <c r="P31" s="301">
        <v>0</v>
      </c>
      <c r="Q31" s="301">
        <v>0</v>
      </c>
      <c r="R31" s="301">
        <v>0</v>
      </c>
      <c r="S31" s="301">
        <v>0</v>
      </c>
      <c r="T31" s="301">
        <v>0</v>
      </c>
      <c r="U31" s="301">
        <v>0</v>
      </c>
      <c r="V31" s="357">
        <f t="shared" si="6"/>
        <v>197120</v>
      </c>
      <c r="W31" s="358"/>
      <c r="X31" s="358"/>
    </row>
    <row r="32" spans="1:24" s="359" customFormat="1" ht="25.5" x14ac:dyDescent="0.25">
      <c r="A32" s="355" t="str">
        <f>'[18]21111'!$A$12</f>
        <v>02</v>
      </c>
      <c r="B32" s="355">
        <f>'[18]21111'!$F$2</f>
        <v>310</v>
      </c>
      <c r="C32" s="356" t="str">
        <f>'[18]21111'!$F$3</f>
        <v>SECRETARÍA DE FOMENTO TURÍSTICO</v>
      </c>
      <c r="D32" s="355">
        <f>'[18]21111'!$F$4</f>
        <v>31001</v>
      </c>
      <c r="E32" s="356" t="str">
        <f>'[18]21111'!$F$5</f>
        <v>SECRETARÍA DE FOMENTO TURÍSTICO</v>
      </c>
      <c r="F32" s="355">
        <v>3000</v>
      </c>
      <c r="G32" s="355">
        <v>35811</v>
      </c>
      <c r="H32" s="356" t="s">
        <v>215</v>
      </c>
      <c r="I32" s="301">
        <v>4640</v>
      </c>
      <c r="J32" s="301">
        <v>0</v>
      </c>
      <c r="K32" s="301">
        <v>0</v>
      </c>
      <c r="L32" s="301">
        <v>4640</v>
      </c>
      <c r="M32" s="301">
        <v>0</v>
      </c>
      <c r="N32" s="301">
        <v>0</v>
      </c>
      <c r="O32" s="301">
        <v>0</v>
      </c>
      <c r="P32" s="301">
        <v>0</v>
      </c>
      <c r="Q32" s="301">
        <v>0</v>
      </c>
      <c r="R32" s="301">
        <v>0</v>
      </c>
      <c r="S32" s="301">
        <v>0</v>
      </c>
      <c r="T32" s="301">
        <v>0</v>
      </c>
      <c r="U32" s="301"/>
      <c r="V32" s="357">
        <f t="shared" si="6"/>
        <v>4640</v>
      </c>
      <c r="W32" s="358"/>
      <c r="X32" s="358"/>
    </row>
    <row r="33" spans="1:24" s="359" customFormat="1" ht="25.5" x14ac:dyDescent="0.25">
      <c r="A33" s="355" t="str">
        <f>'[18]21111'!$A$12</f>
        <v>02</v>
      </c>
      <c r="B33" s="355">
        <f>'[18]21111'!$F$2</f>
        <v>310</v>
      </c>
      <c r="C33" s="356" t="str">
        <f>'[18]21111'!$F$3</f>
        <v>SECRETARÍA DE FOMENTO TURÍSTICO</v>
      </c>
      <c r="D33" s="355">
        <f>'[18]21111'!$F$4</f>
        <v>31001</v>
      </c>
      <c r="E33" s="356" t="str">
        <f>'[18]21111'!$F$5</f>
        <v>SECRETARÍA DE FOMENTO TURÍSTICO</v>
      </c>
      <c r="F33" s="355">
        <v>3000</v>
      </c>
      <c r="G33" s="355">
        <v>37511</v>
      </c>
      <c r="H33" s="356" t="s">
        <v>223</v>
      </c>
      <c r="I33" s="301">
        <v>37500</v>
      </c>
      <c r="J33" s="301">
        <v>0</v>
      </c>
      <c r="K33" s="301">
        <v>0</v>
      </c>
      <c r="L33" s="301">
        <v>0</v>
      </c>
      <c r="M33" s="301">
        <v>37500</v>
      </c>
      <c r="N33" s="301">
        <v>0</v>
      </c>
      <c r="O33" s="301">
        <v>0</v>
      </c>
      <c r="P33" s="301">
        <v>0</v>
      </c>
      <c r="Q33" s="301">
        <v>0</v>
      </c>
      <c r="R33" s="301">
        <v>0</v>
      </c>
      <c r="S33" s="301">
        <v>0</v>
      </c>
      <c r="T33" s="301">
        <v>0</v>
      </c>
      <c r="U33" s="301">
        <v>0</v>
      </c>
      <c r="V33" s="357">
        <f t="shared" si="6"/>
        <v>37500</v>
      </c>
      <c r="W33" s="358"/>
      <c r="X33" s="358"/>
    </row>
    <row r="34" spans="1:24" s="359" customFormat="1" ht="25.5" x14ac:dyDescent="0.25">
      <c r="A34" s="355" t="str">
        <f>'[18]21111'!$A$12</f>
        <v>02</v>
      </c>
      <c r="B34" s="355">
        <f>'[18]21111'!$F$2</f>
        <v>310</v>
      </c>
      <c r="C34" s="356" t="str">
        <f>'[18]21111'!$F$3</f>
        <v>SECRETARÍA DE FOMENTO TURÍSTICO</v>
      </c>
      <c r="D34" s="355">
        <f>'[18]21111'!$F$4</f>
        <v>31001</v>
      </c>
      <c r="E34" s="356" t="str">
        <f>'[18]21111'!$F$5</f>
        <v>SECRETARÍA DE FOMENTO TURÍSTICO</v>
      </c>
      <c r="F34" s="355">
        <v>3000</v>
      </c>
      <c r="G34" s="355">
        <v>38211</v>
      </c>
      <c r="H34" s="356" t="s">
        <v>226</v>
      </c>
      <c r="I34" s="301">
        <v>273686.40000000002</v>
      </c>
      <c r="J34" s="301">
        <v>0</v>
      </c>
      <c r="K34" s="301">
        <v>0</v>
      </c>
      <c r="L34" s="301">
        <v>250686.4</v>
      </c>
      <c r="M34" s="301">
        <v>23000</v>
      </c>
      <c r="N34" s="301">
        <v>0</v>
      </c>
      <c r="O34" s="301">
        <v>0</v>
      </c>
      <c r="P34" s="301">
        <v>0</v>
      </c>
      <c r="Q34" s="301">
        <v>0</v>
      </c>
      <c r="R34" s="301">
        <v>0</v>
      </c>
      <c r="S34" s="301">
        <v>0</v>
      </c>
      <c r="T34" s="301">
        <v>0</v>
      </c>
      <c r="U34" s="301">
        <v>0</v>
      </c>
      <c r="V34" s="357">
        <f t="shared" si="6"/>
        <v>273686.40000000002</v>
      </c>
      <c r="W34" s="358"/>
      <c r="X34" s="358"/>
    </row>
    <row r="35" spans="1:24" s="305" customFormat="1" hidden="1" x14ac:dyDescent="0.25">
      <c r="A35" s="309" t="str">
        <f>'[18]21111'!$A$12</f>
        <v>02</v>
      </c>
      <c r="B35" s="309">
        <f>'[18]21111'!$F$2</f>
        <v>310</v>
      </c>
      <c r="C35" s="312" t="str">
        <f>'[18]21111'!$F$3</f>
        <v>SECRETARÍA DE FOMENTO TURÍSTICO</v>
      </c>
      <c r="D35" s="309">
        <f>'[18]21111'!$F$4</f>
        <v>31001</v>
      </c>
      <c r="E35" s="312" t="str">
        <f>'[18]21111'!$F$5</f>
        <v>SECRETARÍA DE FOMENTO TURÍSTICO</v>
      </c>
      <c r="F35" s="309">
        <v>5000</v>
      </c>
      <c r="G35" s="309">
        <v>58212</v>
      </c>
      <c r="H35" s="310" t="s">
        <v>269</v>
      </c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3">
        <f t="shared" si="6"/>
        <v>0</v>
      </c>
      <c r="W35" s="306"/>
      <c r="X35" s="306"/>
    </row>
    <row r="36" spans="1:24" s="305" customFormat="1" hidden="1" x14ac:dyDescent="0.25">
      <c r="A36" s="309" t="str">
        <f>'[18]21111'!$A$12</f>
        <v>02</v>
      </c>
      <c r="B36" s="309">
        <f>'[18]21111'!$F$2</f>
        <v>310</v>
      </c>
      <c r="C36" s="312" t="str">
        <f>'[18]21111'!$F$3</f>
        <v>SECRETARÍA DE FOMENTO TURÍSTICO</v>
      </c>
      <c r="D36" s="309">
        <f>'[18]21111'!$F$4</f>
        <v>31001</v>
      </c>
      <c r="E36" s="312" t="str">
        <f>'[18]21111'!$F$5</f>
        <v>SECRETARÍA DE FOMENTO TURÍSTICO</v>
      </c>
      <c r="F36" s="309">
        <v>5000</v>
      </c>
      <c r="G36" s="309">
        <v>58312</v>
      </c>
      <c r="H36" s="310" t="s">
        <v>270</v>
      </c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3">
        <f t="shared" si="6"/>
        <v>0</v>
      </c>
      <c r="W36" s="306"/>
      <c r="X36" s="306"/>
    </row>
    <row r="37" spans="1:24" s="305" customFormat="1" hidden="1" x14ac:dyDescent="0.25">
      <c r="A37" s="309" t="str">
        <f>'[18]21111'!$A$12</f>
        <v>02</v>
      </c>
      <c r="B37" s="309">
        <f>'[18]21111'!$F$2</f>
        <v>310</v>
      </c>
      <c r="C37" s="312" t="str">
        <f>'[18]21111'!$F$3</f>
        <v>SECRETARÍA DE FOMENTO TURÍSTICO</v>
      </c>
      <c r="D37" s="309">
        <f>'[18]21111'!$F$4</f>
        <v>31001</v>
      </c>
      <c r="E37" s="312" t="str">
        <f>'[18]21111'!$F$5</f>
        <v>SECRETARÍA DE FOMENTO TURÍSTICO</v>
      </c>
      <c r="F37" s="309">
        <v>5000</v>
      </c>
      <c r="G37" s="309">
        <v>58912</v>
      </c>
      <c r="H37" s="310" t="s">
        <v>298</v>
      </c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3">
        <f t="shared" si="6"/>
        <v>0</v>
      </c>
      <c r="W37" s="306"/>
      <c r="X37" s="306"/>
    </row>
    <row r="38" spans="1:24" s="305" customFormat="1" hidden="1" x14ac:dyDescent="0.25">
      <c r="A38" s="309" t="str">
        <f>'[18]21111'!$A$12</f>
        <v>02</v>
      </c>
      <c r="B38" s="309">
        <f>'[18]21111'!$F$2</f>
        <v>310</v>
      </c>
      <c r="C38" s="312" t="str">
        <f>'[18]21111'!$F$3</f>
        <v>SECRETARÍA DE FOMENTO TURÍSTICO</v>
      </c>
      <c r="D38" s="309">
        <f>'[18]21111'!$F$4</f>
        <v>31001</v>
      </c>
      <c r="E38" s="312" t="str">
        <f>'[18]21111'!$F$5</f>
        <v>SECRETARÍA DE FOMENTO TURÍSTICO</v>
      </c>
      <c r="F38" s="309">
        <v>5000</v>
      </c>
      <c r="G38" s="309">
        <v>59112</v>
      </c>
      <c r="H38" s="310" t="s">
        <v>271</v>
      </c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3">
        <f t="shared" si="6"/>
        <v>0</v>
      </c>
      <c r="W38" s="306"/>
      <c r="X38" s="306"/>
    </row>
    <row r="39" spans="1:24" s="305" customFormat="1" hidden="1" x14ac:dyDescent="0.25">
      <c r="A39" s="309" t="str">
        <f>'[18]21111'!$A$12</f>
        <v>02</v>
      </c>
      <c r="B39" s="309">
        <f>'[18]21111'!$F$2</f>
        <v>310</v>
      </c>
      <c r="C39" s="312" t="str">
        <f>'[18]21111'!$F$3</f>
        <v>SECRETARÍA DE FOMENTO TURÍSTICO</v>
      </c>
      <c r="D39" s="309">
        <f>'[18]21111'!$F$4</f>
        <v>31001</v>
      </c>
      <c r="E39" s="312" t="str">
        <f>'[18]21111'!$F$5</f>
        <v>SECRETARÍA DE FOMENTO TURÍSTICO</v>
      </c>
      <c r="F39" s="309">
        <v>5000</v>
      </c>
      <c r="G39" s="309">
        <v>59712</v>
      </c>
      <c r="H39" s="310" t="s">
        <v>272</v>
      </c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3">
        <f t="shared" si="6"/>
        <v>0</v>
      </c>
      <c r="W39" s="306"/>
      <c r="X39" s="306"/>
    </row>
    <row r="40" spans="1:24" s="305" customFormat="1" x14ac:dyDescent="0.25">
      <c r="A40" s="314"/>
      <c r="B40" s="314"/>
      <c r="D40" s="314"/>
      <c r="F40" s="314"/>
      <c r="G40" s="314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</row>
    <row r="41" spans="1:24" s="316" customFormat="1" x14ac:dyDescent="0.25">
      <c r="I41" s="317"/>
      <c r="J41" s="317"/>
      <c r="K41" s="317"/>
      <c r="L41" s="317"/>
      <c r="M41" s="318"/>
      <c r="N41" s="318"/>
      <c r="O41" s="318"/>
      <c r="P41" s="318"/>
      <c r="Q41" s="317"/>
      <c r="R41" s="317"/>
      <c r="S41" s="317"/>
      <c r="T41" s="317"/>
      <c r="U41" s="317"/>
      <c r="V41" s="317"/>
    </row>
    <row r="42" spans="1:24" s="305" customFormat="1" x14ac:dyDescent="0.25">
      <c r="B42" s="319" t="s">
        <v>352</v>
      </c>
      <c r="C42" s="319"/>
      <c r="D42" s="319"/>
      <c r="E42" s="319"/>
      <c r="F42" s="314"/>
      <c r="G42" s="314"/>
      <c r="H42" s="317" t="s">
        <v>353</v>
      </c>
      <c r="J42" s="317"/>
      <c r="K42" s="317"/>
      <c r="L42" s="317" t="s">
        <v>354</v>
      </c>
      <c r="M42" s="908"/>
      <c r="N42" s="908"/>
      <c r="O42" s="908"/>
      <c r="P42" s="908"/>
      <c r="Q42" s="315"/>
      <c r="R42" s="315"/>
      <c r="S42" s="315"/>
      <c r="T42" s="320"/>
      <c r="U42" s="908"/>
      <c r="V42" s="908"/>
      <c r="W42" s="908"/>
      <c r="X42" s="908"/>
    </row>
    <row r="43" spans="1:24" s="305" customFormat="1" x14ac:dyDescent="0.25">
      <c r="A43" s="314"/>
      <c r="B43" s="909" t="s">
        <v>38</v>
      </c>
      <c r="C43" s="909"/>
      <c r="D43" s="909"/>
      <c r="E43" s="909"/>
      <c r="F43" s="909"/>
      <c r="G43" s="314"/>
      <c r="H43" s="909" t="s">
        <v>35</v>
      </c>
      <c r="I43" s="909"/>
      <c r="J43" s="909"/>
      <c r="K43" s="909"/>
      <c r="L43" s="314"/>
      <c r="M43" s="909" t="s">
        <v>39</v>
      </c>
      <c r="N43" s="909"/>
      <c r="O43" s="909"/>
      <c r="P43" s="909"/>
      <c r="Q43" s="909"/>
      <c r="R43" s="909"/>
      <c r="S43" s="909"/>
      <c r="T43" s="909"/>
      <c r="U43" s="909"/>
      <c r="V43" s="909"/>
      <c r="W43" s="909"/>
      <c r="X43" s="321"/>
    </row>
    <row r="44" spans="1:24" s="305" customFormat="1" x14ac:dyDescent="0.25">
      <c r="A44" s="322"/>
      <c r="B44" s="323"/>
      <c r="C44" s="323"/>
      <c r="D44" s="323"/>
      <c r="E44" s="323"/>
      <c r="F44" s="323"/>
      <c r="G44" s="314"/>
      <c r="H44" s="324"/>
      <c r="I44" s="325"/>
      <c r="J44" s="325"/>
      <c r="K44" s="325"/>
      <c r="L44" s="326"/>
      <c r="M44" s="895"/>
      <c r="N44" s="895"/>
      <c r="O44" s="895"/>
      <c r="P44" s="895"/>
      <c r="Q44" s="895"/>
      <c r="R44" s="895"/>
      <c r="S44" s="895"/>
      <c r="T44" s="895"/>
      <c r="U44" s="895"/>
      <c r="V44" s="895"/>
      <c r="W44" s="895"/>
      <c r="X44" s="321"/>
    </row>
    <row r="45" spans="1:24" s="305" customFormat="1" x14ac:dyDescent="0.25">
      <c r="A45" s="322"/>
      <c r="B45" s="895" t="s">
        <v>376</v>
      </c>
      <c r="C45" s="895"/>
      <c r="D45" s="895"/>
      <c r="E45" s="895"/>
      <c r="F45" s="895"/>
      <c r="G45" s="314"/>
      <c r="H45" s="912" t="s">
        <v>376</v>
      </c>
      <c r="I45" s="912"/>
      <c r="J45" s="912"/>
      <c r="K45" s="912"/>
      <c r="L45" s="326"/>
      <c r="M45" s="912" t="s">
        <v>377</v>
      </c>
      <c r="N45" s="912"/>
      <c r="O45" s="912"/>
      <c r="P45" s="912"/>
      <c r="Q45" s="912"/>
      <c r="R45" s="912"/>
      <c r="S45" s="912"/>
      <c r="T45" s="912"/>
      <c r="U45" s="912"/>
      <c r="V45" s="912"/>
      <c r="W45" s="912"/>
      <c r="X45" s="327"/>
    </row>
    <row r="46" spans="1:24" s="305" customFormat="1" x14ac:dyDescent="0.25">
      <c r="B46" s="913" t="s">
        <v>370</v>
      </c>
      <c r="C46" s="913"/>
      <c r="D46" s="913"/>
      <c r="E46" s="913"/>
      <c r="F46" s="913"/>
      <c r="G46" s="314"/>
      <c r="H46" s="913" t="s">
        <v>370</v>
      </c>
      <c r="I46" s="913"/>
      <c r="J46" s="913"/>
      <c r="K46" s="913"/>
      <c r="L46" s="326"/>
      <c r="M46" s="913" t="s">
        <v>378</v>
      </c>
      <c r="N46" s="913"/>
      <c r="O46" s="913"/>
      <c r="P46" s="913"/>
      <c r="Q46" s="913"/>
      <c r="R46" s="913"/>
      <c r="S46" s="913"/>
      <c r="T46" s="913"/>
      <c r="U46" s="913"/>
      <c r="V46" s="913"/>
      <c r="W46" s="913"/>
      <c r="X46" s="327"/>
    </row>
    <row r="47" spans="1:24" x14ac:dyDescent="0.2">
      <c r="A47" s="322"/>
      <c r="B47" s="910" t="s">
        <v>375</v>
      </c>
      <c r="C47" s="910"/>
      <c r="D47" s="910"/>
      <c r="E47" s="910"/>
      <c r="F47" s="910"/>
      <c r="H47" s="910" t="s">
        <v>375</v>
      </c>
      <c r="I47" s="910"/>
      <c r="J47" s="910"/>
      <c r="K47" s="910"/>
      <c r="L47" s="326"/>
      <c r="M47" s="911" t="s">
        <v>375</v>
      </c>
      <c r="N47" s="911"/>
      <c r="O47" s="911"/>
      <c r="P47" s="911"/>
      <c r="Q47" s="911"/>
      <c r="R47" s="911"/>
      <c r="S47" s="911"/>
      <c r="T47" s="911"/>
      <c r="U47" s="911"/>
      <c r="V47" s="911"/>
      <c r="W47" s="911"/>
      <c r="X47" s="326"/>
    </row>
    <row r="48" spans="1:24" x14ac:dyDescent="0.2">
      <c r="B48" s="328"/>
      <c r="C48" s="328"/>
      <c r="D48" s="328"/>
      <c r="E48" s="328"/>
      <c r="F48" s="328"/>
    </row>
  </sheetData>
  <mergeCells count="35">
    <mergeCell ref="B47:F47"/>
    <mergeCell ref="H47:K47"/>
    <mergeCell ref="M47:W47"/>
    <mergeCell ref="B45:F45"/>
    <mergeCell ref="H45:K45"/>
    <mergeCell ref="M45:W45"/>
    <mergeCell ref="B46:F46"/>
    <mergeCell ref="H46:K46"/>
    <mergeCell ref="M46:W46"/>
    <mergeCell ref="M44:W44"/>
    <mergeCell ref="V8:V9"/>
    <mergeCell ref="W8:W14"/>
    <mergeCell ref="X8:X14"/>
    <mergeCell ref="C9:C14"/>
    <mergeCell ref="D9:D14"/>
    <mergeCell ref="E9:E14"/>
    <mergeCell ref="F10:H10"/>
    <mergeCell ref="J8:U8"/>
    <mergeCell ref="M42:P42"/>
    <mergeCell ref="U42:X42"/>
    <mergeCell ref="B43:F43"/>
    <mergeCell ref="H43:K43"/>
    <mergeCell ref="M43:W43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T5:V5"/>
  </mergeCells>
  <printOptions horizontalCentered="1"/>
  <pageMargins left="0.70866141732283472" right="0.70866141732283472" top="0.74803149606299213" bottom="0.74803149606299213" header="0.31496062992125984" footer="0.31496062992125984"/>
  <pageSetup scale="3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Z161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7109375" style="91" customWidth="1"/>
    <col min="10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6" ht="15" x14ac:dyDescent="0.25">
      <c r="E1" s="89" t="s">
        <v>4</v>
      </c>
      <c r="F1" s="90"/>
    </row>
    <row r="2" spans="1:26" ht="15" x14ac:dyDescent="0.25">
      <c r="E2" s="688" t="str">
        <f>'[24]21111'!C2</f>
        <v>CLAVE DE LA UNIDAD RESPONSABLE (UR)</v>
      </c>
      <c r="F2" s="688"/>
      <c r="G2" s="688"/>
      <c r="H2" s="92">
        <f>'[24]21111'!F2</f>
        <v>701</v>
      </c>
      <c r="Q2" s="93"/>
      <c r="R2" s="93"/>
      <c r="T2" s="93"/>
      <c r="U2" s="93"/>
      <c r="V2" s="93"/>
    </row>
    <row r="3" spans="1:26" ht="15" x14ac:dyDescent="0.25">
      <c r="E3" s="689" t="str">
        <f>'[24]21111'!C3</f>
        <v>NOMBRE DE LA UNIDAD RESPONSABLE</v>
      </c>
      <c r="F3" s="689"/>
      <c r="G3" s="689"/>
      <c r="H3" s="94" t="str">
        <f>'[24]21111'!F3</f>
        <v>ALCALDIA MUNICIPAL</v>
      </c>
    </row>
    <row r="4" spans="1:26" ht="15" x14ac:dyDescent="0.25">
      <c r="E4" s="688" t="str">
        <f>'[24]21111'!C4</f>
        <v>CLAVE DE LA UNIDAD EJECUTORA (UE)</v>
      </c>
      <c r="F4" s="688"/>
      <c r="G4" s="688"/>
      <c r="H4" s="95">
        <f>'[24]21111'!F4</f>
        <v>70101</v>
      </c>
      <c r="S4" s="93"/>
      <c r="T4" s="93"/>
      <c r="U4" s="93"/>
      <c r="W4" s="96"/>
    </row>
    <row r="5" spans="1:26" ht="15" x14ac:dyDescent="0.25">
      <c r="C5" s="97"/>
      <c r="E5" s="689" t="str">
        <f>'[24]21111'!C5</f>
        <v>NOMBRE DE LA UNIDAD EJECUTORA</v>
      </c>
      <c r="F5" s="689"/>
      <c r="G5" s="689"/>
      <c r="H5" s="94" t="str">
        <f>'[24]21111'!F5</f>
        <v>ALCALDÍA</v>
      </c>
      <c r="Q5" s="98"/>
      <c r="R5" s="98"/>
      <c r="T5" s="98"/>
      <c r="U5" s="690" t="s">
        <v>303</v>
      </c>
      <c r="V5" s="691"/>
      <c r="W5" s="820">
        <v>44943</v>
      </c>
      <c r="X5" s="821"/>
    </row>
    <row r="6" spans="1:26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21" customHeight="1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6" s="103" customFormat="1" ht="21.75" customHeight="1" x14ac:dyDescent="0.25">
      <c r="A8" s="665" t="str">
        <f>'[24]21111'!A9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6" s="103" customFormat="1" ht="24" customHeight="1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6" s="103" customFormat="1" ht="24" customHeight="1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v>64081.38</v>
      </c>
      <c r="J10" s="106">
        <f t="shared" ref="J10:U10" si="0">SUM(J15:J152)</f>
        <v>0</v>
      </c>
      <c r="K10" s="106">
        <f t="shared" si="0"/>
        <v>20081.379999999997</v>
      </c>
      <c r="L10" s="106">
        <f t="shared" si="0"/>
        <v>0</v>
      </c>
      <c r="M10" s="106">
        <f t="shared" si="0"/>
        <v>10000</v>
      </c>
      <c r="N10" s="106">
        <f t="shared" si="0"/>
        <v>0</v>
      </c>
      <c r="O10" s="106">
        <f t="shared" si="0"/>
        <v>10008.9</v>
      </c>
      <c r="P10" s="106">
        <f t="shared" si="0"/>
        <v>12000</v>
      </c>
      <c r="Q10" s="106">
        <f t="shared" si="0"/>
        <v>0</v>
      </c>
      <c r="R10" s="106">
        <f t="shared" si="0"/>
        <v>0</v>
      </c>
      <c r="S10" s="106">
        <f t="shared" si="0"/>
        <v>11991.1</v>
      </c>
      <c r="T10" s="106">
        <f t="shared" si="0"/>
        <v>0</v>
      </c>
      <c r="U10" s="106">
        <f t="shared" si="0"/>
        <v>0</v>
      </c>
      <c r="V10" s="106">
        <f t="shared" ref="V10:V73" si="1">SUM(J10:U10)</f>
        <v>64081.38</v>
      </c>
      <c r="W10" s="696"/>
      <c r="X10" s="696"/>
    </row>
    <row r="11" spans="1:26" s="103" customFormat="1" ht="17.25" customHeight="1" x14ac:dyDescent="0.25">
      <c r="A11" s="665"/>
      <c r="B11" s="670"/>
      <c r="C11" s="670"/>
      <c r="D11" s="670"/>
      <c r="E11" s="670"/>
      <c r="F11" s="107">
        <v>2000</v>
      </c>
      <c r="G11" s="108"/>
      <c r="H11" s="109"/>
      <c r="I11" s="43">
        <f t="shared" ref="I11:U11" si="2">SUM(I15:I49)</f>
        <v>64081.38</v>
      </c>
      <c r="J11" s="43">
        <f t="shared" si="2"/>
        <v>0</v>
      </c>
      <c r="K11" s="43">
        <f t="shared" si="2"/>
        <v>20081.379999999997</v>
      </c>
      <c r="L11" s="43">
        <f t="shared" si="2"/>
        <v>0</v>
      </c>
      <c r="M11" s="43">
        <f t="shared" si="2"/>
        <v>10000</v>
      </c>
      <c r="N11" s="43">
        <f t="shared" si="2"/>
        <v>0</v>
      </c>
      <c r="O11" s="43">
        <f t="shared" si="2"/>
        <v>10008.9</v>
      </c>
      <c r="P11" s="43">
        <f t="shared" si="2"/>
        <v>12000</v>
      </c>
      <c r="Q11" s="43">
        <f t="shared" si="2"/>
        <v>0</v>
      </c>
      <c r="R11" s="43">
        <f t="shared" si="2"/>
        <v>0</v>
      </c>
      <c r="S11" s="43">
        <f t="shared" si="2"/>
        <v>11991.1</v>
      </c>
      <c r="T11" s="43">
        <f t="shared" si="2"/>
        <v>0</v>
      </c>
      <c r="U11" s="43">
        <f t="shared" si="2"/>
        <v>0</v>
      </c>
      <c r="V11" s="44">
        <f>SUM(J11:U11)</f>
        <v>64081.38</v>
      </c>
      <c r="W11" s="696"/>
      <c r="X11" s="696"/>
    </row>
    <row r="12" spans="1:26" s="103" customFormat="1" ht="17.25" customHeight="1" x14ac:dyDescent="0.25">
      <c r="A12" s="665"/>
      <c r="B12" s="670"/>
      <c r="C12" s="670"/>
      <c r="D12" s="670"/>
      <c r="E12" s="670"/>
      <c r="F12" s="107">
        <v>3000</v>
      </c>
      <c r="G12" s="110"/>
      <c r="H12" s="111"/>
      <c r="I12" s="43">
        <f>SUM(I50:I112)</f>
        <v>0</v>
      </c>
      <c r="J12" s="43">
        <f t="shared" ref="J12:U12" si="3">SUM(J50:J112)</f>
        <v>0</v>
      </c>
      <c r="K12" s="43">
        <f t="shared" si="3"/>
        <v>0</v>
      </c>
      <c r="L12" s="43">
        <f t="shared" si="3"/>
        <v>0</v>
      </c>
      <c r="M12" s="43">
        <f>SUM(M50:M112)</f>
        <v>0</v>
      </c>
      <c r="N12" s="43">
        <f t="shared" si="3"/>
        <v>0</v>
      </c>
      <c r="O12" s="43">
        <f t="shared" si="3"/>
        <v>0</v>
      </c>
      <c r="P12" s="43">
        <f t="shared" si="3"/>
        <v>0</v>
      </c>
      <c r="Q12" s="43">
        <f t="shared" si="3"/>
        <v>0</v>
      </c>
      <c r="R12" s="43">
        <f t="shared" si="3"/>
        <v>0</v>
      </c>
      <c r="S12" s="43">
        <f t="shared" si="3"/>
        <v>0</v>
      </c>
      <c r="T12" s="43">
        <f t="shared" si="3"/>
        <v>0</v>
      </c>
      <c r="U12" s="43">
        <f t="shared" si="3"/>
        <v>0</v>
      </c>
      <c r="V12" s="44">
        <f t="shared" si="1"/>
        <v>0</v>
      </c>
      <c r="W12" s="696"/>
      <c r="X12" s="696"/>
    </row>
    <row r="13" spans="1:26" s="103" customFormat="1" ht="17.25" customHeight="1" x14ac:dyDescent="0.25">
      <c r="A13" s="665"/>
      <c r="B13" s="670"/>
      <c r="C13" s="670"/>
      <c r="D13" s="670"/>
      <c r="E13" s="670"/>
      <c r="F13" s="107">
        <v>4000</v>
      </c>
      <c r="G13" s="110"/>
      <c r="H13" s="111"/>
      <c r="I13" s="43">
        <f>SUM(I113:I123)</f>
        <v>0</v>
      </c>
      <c r="J13" s="43">
        <f t="shared" ref="J13:U13" si="4">SUM(J113:J123)</f>
        <v>0</v>
      </c>
      <c r="K13" s="43">
        <f t="shared" si="4"/>
        <v>0</v>
      </c>
      <c r="L13" s="43">
        <f t="shared" si="4"/>
        <v>0</v>
      </c>
      <c r="M13" s="43">
        <f>SUM(M113:M123)</f>
        <v>0</v>
      </c>
      <c r="N13" s="43">
        <f t="shared" si="4"/>
        <v>0</v>
      </c>
      <c r="O13" s="43">
        <f t="shared" si="4"/>
        <v>0</v>
      </c>
      <c r="P13" s="43">
        <f t="shared" si="4"/>
        <v>0</v>
      </c>
      <c r="Q13" s="43">
        <f t="shared" si="4"/>
        <v>0</v>
      </c>
      <c r="R13" s="43">
        <f t="shared" si="4"/>
        <v>0</v>
      </c>
      <c r="S13" s="43">
        <f t="shared" si="4"/>
        <v>0</v>
      </c>
      <c r="T13" s="43">
        <f t="shared" si="4"/>
        <v>0</v>
      </c>
      <c r="U13" s="43">
        <f t="shared" si="4"/>
        <v>0</v>
      </c>
      <c r="V13" s="44">
        <f t="shared" si="1"/>
        <v>0</v>
      </c>
      <c r="W13" s="696"/>
      <c r="X13" s="696"/>
    </row>
    <row r="14" spans="1:26" s="103" customFormat="1" ht="17.25" customHeight="1" x14ac:dyDescent="0.25">
      <c r="A14" s="665"/>
      <c r="B14" s="671"/>
      <c r="C14" s="671"/>
      <c r="D14" s="671"/>
      <c r="E14" s="671"/>
      <c r="F14" s="107">
        <v>5000</v>
      </c>
      <c r="G14" s="112"/>
      <c r="H14" s="113"/>
      <c r="I14" s="43">
        <f>SUM(I124:I152)</f>
        <v>0</v>
      </c>
      <c r="J14" s="43">
        <f t="shared" ref="J14:U14" si="5">SUM(J124:J152)</f>
        <v>0</v>
      </c>
      <c r="K14" s="43">
        <f t="shared" si="5"/>
        <v>0</v>
      </c>
      <c r="L14" s="43">
        <f t="shared" si="5"/>
        <v>0</v>
      </c>
      <c r="M14" s="43">
        <f>SUM(M124:M152)</f>
        <v>0</v>
      </c>
      <c r="N14" s="43">
        <f t="shared" si="5"/>
        <v>0</v>
      </c>
      <c r="O14" s="43">
        <f>SUM(O124:O152)</f>
        <v>0</v>
      </c>
      <c r="P14" s="43">
        <f t="shared" si="5"/>
        <v>0</v>
      </c>
      <c r="Q14" s="43">
        <f t="shared" si="5"/>
        <v>0</v>
      </c>
      <c r="R14" s="43">
        <f t="shared" si="5"/>
        <v>0</v>
      </c>
      <c r="S14" s="43">
        <f t="shared" si="5"/>
        <v>0</v>
      </c>
      <c r="T14" s="43">
        <f t="shared" si="5"/>
        <v>0</v>
      </c>
      <c r="U14" s="43">
        <f t="shared" si="5"/>
        <v>0</v>
      </c>
      <c r="V14" s="44">
        <f t="shared" si="1"/>
        <v>0</v>
      </c>
      <c r="W14" s="697"/>
      <c r="X14" s="697"/>
    </row>
    <row r="15" spans="1:26" s="118" customFormat="1" ht="28.5" x14ac:dyDescent="0.25">
      <c r="A15" s="2" t="str">
        <f>'[24]21111'!$A$12</f>
        <v>07</v>
      </c>
      <c r="B15" s="2">
        <f>'[24]21111'!$F$2</f>
        <v>701</v>
      </c>
      <c r="C15" s="1" t="str">
        <f>'[24]21111'!$F$3</f>
        <v>ALCALDIA MUNICIPAL</v>
      </c>
      <c r="D15" s="2">
        <f>'[24]21111'!$F$4</f>
        <v>70101</v>
      </c>
      <c r="E15" s="1" t="str">
        <f>'[24]21111'!$F$5</f>
        <v>ALCALDÍA</v>
      </c>
      <c r="F15" s="2">
        <v>2000</v>
      </c>
      <c r="G15" s="2">
        <v>21111</v>
      </c>
      <c r="H15" s="114" t="s">
        <v>132</v>
      </c>
      <c r="I15" s="115">
        <f>'[24]21111'!F12</f>
        <v>50606.09</v>
      </c>
      <c r="J15" s="77">
        <f>'[24]21111'!L11</f>
        <v>0</v>
      </c>
      <c r="K15" s="77">
        <f>'[24]21111'!M11</f>
        <v>15611.22</v>
      </c>
      <c r="L15" s="77">
        <f>'[24]21111'!N11</f>
        <v>0</v>
      </c>
      <c r="M15" s="77">
        <f>'[24]21111'!O11</f>
        <v>9205.4</v>
      </c>
      <c r="N15" s="77">
        <f>'[24]21111'!P11</f>
        <v>0</v>
      </c>
      <c r="O15" s="77">
        <f>'[24]21111'!Q11</f>
        <v>8566.18</v>
      </c>
      <c r="P15" s="77">
        <f>'[24]21111'!R11</f>
        <v>5513.8</v>
      </c>
      <c r="Q15" s="77">
        <f>'[24]21111'!S11</f>
        <v>0</v>
      </c>
      <c r="R15" s="77">
        <f>'[24]21111'!T11</f>
        <v>0</v>
      </c>
      <c r="S15" s="77">
        <v>11709.49</v>
      </c>
      <c r="T15" s="77">
        <f>'[24]21111'!V11</f>
        <v>0</v>
      </c>
      <c r="U15" s="77">
        <f>'[24]21111'!W11</f>
        <v>0</v>
      </c>
      <c r="V15" s="116">
        <f>SUM(J15:U15)</f>
        <v>50606.090000000004</v>
      </c>
      <c r="W15" s="117" t="s">
        <v>325</v>
      </c>
      <c r="X15" s="117"/>
      <c r="Z15" s="221"/>
    </row>
    <row r="16" spans="1:26" s="118" customFormat="1" ht="15" x14ac:dyDescent="0.25">
      <c r="A16" s="2" t="str">
        <f>'[24]21111'!$A$12</f>
        <v>07</v>
      </c>
      <c r="B16" s="2">
        <f>'[24]21111'!$F$2</f>
        <v>701</v>
      </c>
      <c r="C16" s="1" t="str">
        <f>'[24]21111'!$F$3</f>
        <v>ALCALDIA MUNICIPAL</v>
      </c>
      <c r="D16" s="2">
        <f>'[24]21111'!$F$4</f>
        <v>70101</v>
      </c>
      <c r="E16" s="1" t="str">
        <f>'[24]21111'!$F$5</f>
        <v>ALCALDÍA</v>
      </c>
      <c r="F16" s="2">
        <v>2000</v>
      </c>
      <c r="G16" s="2">
        <v>21611</v>
      </c>
      <c r="H16" s="114" t="s">
        <v>137</v>
      </c>
      <c r="I16" s="77">
        <f>'[24]21611'!F12</f>
        <v>13475.29</v>
      </c>
      <c r="J16" s="77">
        <f>'[37]PAAAS 2023'!$J$16</f>
        <v>0</v>
      </c>
      <c r="K16" s="77">
        <f>'[37]PAAAS 2023'!$K$16</f>
        <v>4470.16</v>
      </c>
      <c r="L16" s="77">
        <f>'[37]PAAAS 2023'!$L$16</f>
        <v>0</v>
      </c>
      <c r="M16" s="77">
        <f>'[37]PAAAS 2023'!$M$16</f>
        <v>794.6</v>
      </c>
      <c r="N16" s="77">
        <f>'[24]21611'!P11</f>
        <v>0</v>
      </c>
      <c r="O16" s="77">
        <f>'[37]PAAAS 2023'!$O$16</f>
        <v>1442.72</v>
      </c>
      <c r="P16" s="77">
        <f>'[24]21611'!R11</f>
        <v>6486.2</v>
      </c>
      <c r="Q16" s="77">
        <f>'[24]21611'!S11</f>
        <v>0</v>
      </c>
      <c r="R16" s="77">
        <f>'[24]21611'!T11</f>
        <v>0</v>
      </c>
      <c r="S16" s="77">
        <v>281.61</v>
      </c>
      <c r="T16" s="77">
        <f>'[24]21611'!V11</f>
        <v>0</v>
      </c>
      <c r="U16" s="77">
        <f>'[24]21611'!W11</f>
        <v>0</v>
      </c>
      <c r="V16" s="119">
        <f>SUM(J16:U16)</f>
        <v>13475.29</v>
      </c>
      <c r="W16" s="529" t="s">
        <v>325</v>
      </c>
      <c r="X16" s="121"/>
      <c r="Z16" s="221"/>
    </row>
    <row r="17" spans="1:24" s="118" customFormat="1" ht="15" hidden="1" customHeight="1" x14ac:dyDescent="0.25">
      <c r="A17" s="2" t="str">
        <f>'[24]21111'!$A$12</f>
        <v>07</v>
      </c>
      <c r="B17" s="2">
        <f>'[24]21111'!$F$2</f>
        <v>701</v>
      </c>
      <c r="C17" s="1" t="str">
        <f>'[24]21111'!$F$3</f>
        <v>ALCALDIA MUNICIPAL</v>
      </c>
      <c r="D17" s="2">
        <f>'[24]21111'!$F$4</f>
        <v>70101</v>
      </c>
      <c r="E17" s="1" t="str">
        <f>'[24]21111'!$F$5</f>
        <v>ALCALDÍA</v>
      </c>
      <c r="F17" s="2">
        <v>2000</v>
      </c>
      <c r="G17" s="2">
        <v>22311</v>
      </c>
      <c r="H17" s="114" t="s">
        <v>142</v>
      </c>
      <c r="I17" s="115"/>
      <c r="J17" s="115"/>
      <c r="K17" s="115"/>
      <c r="L17" s="77"/>
      <c r="M17" s="77"/>
      <c r="N17" s="77"/>
      <c r="O17" s="115"/>
      <c r="P17" s="115"/>
      <c r="Q17" s="115"/>
      <c r="R17" s="77"/>
      <c r="S17" s="77"/>
      <c r="T17" s="77"/>
      <c r="U17" s="77"/>
      <c r="V17" s="116">
        <f t="shared" si="1"/>
        <v>0</v>
      </c>
      <c r="W17" s="121"/>
      <c r="X17" s="121"/>
    </row>
    <row r="18" spans="1:24" s="118" customFormat="1" ht="15" hidden="1" x14ac:dyDescent="0.25">
      <c r="A18" s="2" t="str">
        <f>'[24]21111'!$A$12</f>
        <v>07</v>
      </c>
      <c r="B18" s="2">
        <f>'[24]21111'!$F$2</f>
        <v>701</v>
      </c>
      <c r="C18" s="1" t="str">
        <f>'[24]21111'!$F$3</f>
        <v>ALCALDIA MUNICIPAL</v>
      </c>
      <c r="D18" s="2">
        <f>'[24]21111'!$F$4</f>
        <v>70101</v>
      </c>
      <c r="E18" s="1" t="str">
        <f>'[24]21111'!$F$5</f>
        <v>ALCALDÍA</v>
      </c>
      <c r="F18" s="2">
        <v>2000</v>
      </c>
      <c r="G18" s="2">
        <v>24111</v>
      </c>
      <c r="H18" s="114" t="s">
        <v>143</v>
      </c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116">
        <f t="shared" si="1"/>
        <v>0</v>
      </c>
      <c r="W18" s="121"/>
      <c r="X18" s="121"/>
    </row>
    <row r="19" spans="1:24" s="118" customFormat="1" ht="15" hidden="1" x14ac:dyDescent="0.25">
      <c r="A19" s="2" t="str">
        <f>'[24]21111'!$A$12</f>
        <v>07</v>
      </c>
      <c r="B19" s="2">
        <f>'[24]21111'!$F$2</f>
        <v>701</v>
      </c>
      <c r="C19" s="1" t="str">
        <f>'[24]21111'!$F$3</f>
        <v>ALCALDIA MUNICIPAL</v>
      </c>
      <c r="D19" s="2">
        <f>'[24]21111'!$F$4</f>
        <v>70101</v>
      </c>
      <c r="E19" s="1" t="str">
        <f>'[24]21111'!$F$5</f>
        <v>ALCALDÍA</v>
      </c>
      <c r="F19" s="2">
        <v>2000</v>
      </c>
      <c r="G19" s="2">
        <v>24211</v>
      </c>
      <c r="H19" s="114" t="s">
        <v>144</v>
      </c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116">
        <f t="shared" si="1"/>
        <v>0</v>
      </c>
      <c r="W19" s="121"/>
      <c r="X19" s="121"/>
    </row>
    <row r="20" spans="1:24" s="118" customFormat="1" ht="15" hidden="1" x14ac:dyDescent="0.25">
      <c r="A20" s="2" t="str">
        <f>'[24]21111'!$A$12</f>
        <v>07</v>
      </c>
      <c r="B20" s="2">
        <f>'[24]21111'!$F$2</f>
        <v>701</v>
      </c>
      <c r="C20" s="1" t="str">
        <f>'[24]21111'!$F$3</f>
        <v>ALCALDIA MUNICIPAL</v>
      </c>
      <c r="D20" s="2">
        <f>'[24]21111'!$F$4</f>
        <v>70101</v>
      </c>
      <c r="E20" s="1" t="str">
        <f>'[24]21111'!$F$5</f>
        <v>ALCALDÍA</v>
      </c>
      <c r="F20" s="2">
        <v>2000</v>
      </c>
      <c r="G20" s="2">
        <v>24311</v>
      </c>
      <c r="H20" s="114" t="s">
        <v>145</v>
      </c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6">
        <f t="shared" si="1"/>
        <v>0</v>
      </c>
      <c r="W20" s="121"/>
      <c r="X20" s="121"/>
    </row>
    <row r="21" spans="1:24" s="118" customFormat="1" ht="15" hidden="1" x14ac:dyDescent="0.25">
      <c r="A21" s="2" t="str">
        <f>'[24]21111'!$A$12</f>
        <v>07</v>
      </c>
      <c r="B21" s="2">
        <f>'[24]21111'!$F$2</f>
        <v>701</v>
      </c>
      <c r="C21" s="1" t="str">
        <f>'[24]21111'!$F$3</f>
        <v>ALCALDIA MUNICIPAL</v>
      </c>
      <c r="D21" s="2">
        <f>'[24]21111'!$F$4</f>
        <v>70101</v>
      </c>
      <c r="E21" s="1" t="str">
        <f>'[24]21111'!$F$5</f>
        <v>ALCALDÍA</v>
      </c>
      <c r="F21" s="2">
        <v>2000</v>
      </c>
      <c r="G21" s="2">
        <v>24411</v>
      </c>
      <c r="H21" s="114" t="s">
        <v>146</v>
      </c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6">
        <f t="shared" si="1"/>
        <v>0</v>
      </c>
      <c r="W21" s="121"/>
      <c r="X21" s="121"/>
    </row>
    <row r="22" spans="1:24" s="118" customFormat="1" ht="15" hidden="1" x14ac:dyDescent="0.25">
      <c r="A22" s="2" t="str">
        <f>'[24]21111'!$A$12</f>
        <v>07</v>
      </c>
      <c r="B22" s="2">
        <f>'[24]21111'!$F$2</f>
        <v>701</v>
      </c>
      <c r="C22" s="1" t="str">
        <f>'[24]21111'!$F$3</f>
        <v>ALCALDIA MUNICIPAL</v>
      </c>
      <c r="D22" s="2">
        <f>'[24]21111'!$F$4</f>
        <v>70101</v>
      </c>
      <c r="E22" s="1" t="str">
        <f>'[24]21111'!$F$5</f>
        <v>ALCALDÍA</v>
      </c>
      <c r="F22" s="2">
        <v>2000</v>
      </c>
      <c r="G22" s="2">
        <v>24511</v>
      </c>
      <c r="H22" s="114" t="s">
        <v>147</v>
      </c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6">
        <f t="shared" si="1"/>
        <v>0</v>
      </c>
      <c r="W22" s="121"/>
      <c r="X22" s="121"/>
    </row>
    <row r="23" spans="1:24" s="118" customFormat="1" ht="15" hidden="1" x14ac:dyDescent="0.25">
      <c r="A23" s="2" t="str">
        <f>'[24]21111'!$A$12</f>
        <v>07</v>
      </c>
      <c r="B23" s="2">
        <f>'[24]21111'!$F$2</f>
        <v>701</v>
      </c>
      <c r="C23" s="1" t="str">
        <f>'[24]21111'!$F$3</f>
        <v>ALCALDIA MUNICIPAL</v>
      </c>
      <c r="D23" s="2">
        <f>'[24]21111'!$F$4</f>
        <v>70101</v>
      </c>
      <c r="E23" s="1" t="str">
        <f>'[24]21111'!$F$5</f>
        <v>ALCALDÍA</v>
      </c>
      <c r="F23" s="2">
        <v>2000</v>
      </c>
      <c r="G23" s="2">
        <v>24611</v>
      </c>
      <c r="H23" s="114" t="s">
        <v>148</v>
      </c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6">
        <f t="shared" si="1"/>
        <v>0</v>
      </c>
      <c r="W23" s="121"/>
      <c r="X23" s="121"/>
    </row>
    <row r="24" spans="1:24" s="118" customFormat="1" ht="15" hidden="1" x14ac:dyDescent="0.25">
      <c r="A24" s="2" t="str">
        <f>'[24]21111'!$A$12</f>
        <v>07</v>
      </c>
      <c r="B24" s="2">
        <f>'[24]21111'!$F$2</f>
        <v>701</v>
      </c>
      <c r="C24" s="1" t="str">
        <f>'[24]21111'!$F$3</f>
        <v>ALCALDIA MUNICIPAL</v>
      </c>
      <c r="D24" s="2">
        <f>'[24]21111'!$F$4</f>
        <v>70101</v>
      </c>
      <c r="E24" s="1" t="str">
        <f>'[24]21111'!$F$5</f>
        <v>ALCALDÍA</v>
      </c>
      <c r="F24" s="2">
        <v>2000</v>
      </c>
      <c r="G24" s="2">
        <v>24711</v>
      </c>
      <c r="H24" s="114" t="s">
        <v>149</v>
      </c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6">
        <f t="shared" si="1"/>
        <v>0</v>
      </c>
      <c r="W24" s="121"/>
      <c r="X24" s="121"/>
    </row>
    <row r="25" spans="1:24" s="118" customFormat="1" ht="15" hidden="1" x14ac:dyDescent="0.25">
      <c r="A25" s="2" t="str">
        <f>'[24]21111'!$A$12</f>
        <v>07</v>
      </c>
      <c r="B25" s="2">
        <f>'[24]21111'!$F$2</f>
        <v>701</v>
      </c>
      <c r="C25" s="1" t="str">
        <f>'[24]21111'!$F$3</f>
        <v>ALCALDIA MUNICIPAL</v>
      </c>
      <c r="D25" s="2">
        <f>'[24]21111'!$F$4</f>
        <v>70101</v>
      </c>
      <c r="E25" s="1" t="str">
        <f>'[24]21111'!$F$5</f>
        <v>ALCALDÍA</v>
      </c>
      <c r="F25" s="2">
        <v>2000</v>
      </c>
      <c r="G25" s="2">
        <v>24811</v>
      </c>
      <c r="H25" s="114" t="s">
        <v>150</v>
      </c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6">
        <f t="shared" si="1"/>
        <v>0</v>
      </c>
      <c r="W25" s="121"/>
      <c r="X25" s="121"/>
    </row>
    <row r="26" spans="1:24" s="118" customFormat="1" ht="28.5" hidden="1" x14ac:dyDescent="0.25">
      <c r="A26" s="2" t="str">
        <f>'[24]21111'!$A$12</f>
        <v>07</v>
      </c>
      <c r="B26" s="2">
        <f>'[24]21111'!$F$2</f>
        <v>701</v>
      </c>
      <c r="C26" s="1" t="str">
        <f>'[24]21111'!$F$3</f>
        <v>ALCALDIA MUNICIPAL</v>
      </c>
      <c r="D26" s="2">
        <f>'[24]21111'!$F$4</f>
        <v>70101</v>
      </c>
      <c r="E26" s="1" t="str">
        <f>'[24]21111'!$F$5</f>
        <v>ALCALDÍA</v>
      </c>
      <c r="F26" s="2">
        <v>2000</v>
      </c>
      <c r="G26" s="2">
        <v>24911</v>
      </c>
      <c r="H26" s="114" t="s">
        <v>151</v>
      </c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6">
        <f t="shared" si="1"/>
        <v>0</v>
      </c>
      <c r="W26" s="121"/>
      <c r="X26" s="121"/>
    </row>
    <row r="27" spans="1:24" s="118" customFormat="1" ht="15" hidden="1" x14ac:dyDescent="0.25">
      <c r="A27" s="2" t="str">
        <f>'[24]21111'!$A$12</f>
        <v>07</v>
      </c>
      <c r="B27" s="2">
        <f>'[24]21111'!$F$2</f>
        <v>701</v>
      </c>
      <c r="C27" s="1" t="str">
        <f>'[24]21111'!$F$3</f>
        <v>ALCALDIA MUNICIPAL</v>
      </c>
      <c r="D27" s="2">
        <f>'[24]21111'!$F$4</f>
        <v>70101</v>
      </c>
      <c r="E27" s="1" t="str">
        <f>'[24]21111'!$F$5</f>
        <v>ALCALDÍA</v>
      </c>
      <c r="F27" s="2">
        <v>2000</v>
      </c>
      <c r="G27" s="2">
        <v>25311</v>
      </c>
      <c r="H27" s="114" t="s">
        <v>152</v>
      </c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6">
        <f t="shared" si="1"/>
        <v>0</v>
      </c>
      <c r="W27" s="121"/>
      <c r="X27" s="121"/>
    </row>
    <row r="28" spans="1:24" s="118" customFormat="1" ht="28.5" hidden="1" x14ac:dyDescent="0.25">
      <c r="A28" s="2" t="str">
        <f>'[24]21111'!$A$12</f>
        <v>07</v>
      </c>
      <c r="B28" s="2">
        <f>'[24]21111'!$F$2</f>
        <v>701</v>
      </c>
      <c r="C28" s="1" t="str">
        <f>'[24]21111'!$F$3</f>
        <v>ALCALDIA MUNICIPAL</v>
      </c>
      <c r="D28" s="2">
        <f>'[24]21111'!$F$4</f>
        <v>70101</v>
      </c>
      <c r="E28" s="1" t="str">
        <f>'[24]21111'!$F$5</f>
        <v>ALCALDÍA</v>
      </c>
      <c r="F28" s="2">
        <v>2000</v>
      </c>
      <c r="G28" s="2">
        <v>25411</v>
      </c>
      <c r="H28" s="114" t="s">
        <v>153</v>
      </c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6">
        <f t="shared" si="1"/>
        <v>0</v>
      </c>
      <c r="W28" s="121"/>
      <c r="X28" s="121"/>
    </row>
    <row r="29" spans="1:24" s="118" customFormat="1" ht="28.5" hidden="1" x14ac:dyDescent="0.25">
      <c r="A29" s="2" t="str">
        <f>'[24]21111'!$A$12</f>
        <v>07</v>
      </c>
      <c r="B29" s="2">
        <f>'[24]21111'!$F$2</f>
        <v>701</v>
      </c>
      <c r="C29" s="1" t="str">
        <f>'[24]21111'!$F$3</f>
        <v>ALCALDIA MUNICIPAL</v>
      </c>
      <c r="D29" s="2">
        <f>'[24]21111'!$F$4</f>
        <v>70101</v>
      </c>
      <c r="E29" s="1" t="str">
        <f>'[24]21111'!$F$5</f>
        <v>ALCALDÍA</v>
      </c>
      <c r="F29" s="2">
        <v>2000</v>
      </c>
      <c r="G29" s="2">
        <v>25511</v>
      </c>
      <c r="H29" s="114" t="s">
        <v>154</v>
      </c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6">
        <f t="shared" si="1"/>
        <v>0</v>
      </c>
      <c r="W29" s="121"/>
      <c r="X29" s="121"/>
    </row>
    <row r="30" spans="1:24" s="118" customFormat="1" ht="28.5" hidden="1" x14ac:dyDescent="0.25">
      <c r="A30" s="2" t="str">
        <f>'[24]21111'!$A$12</f>
        <v>07</v>
      </c>
      <c r="B30" s="2">
        <f>'[24]21111'!$F$2</f>
        <v>701</v>
      </c>
      <c r="C30" s="1" t="str">
        <f>'[24]21111'!$F$3</f>
        <v>ALCALDIA MUNICIPAL</v>
      </c>
      <c r="D30" s="2">
        <f>'[24]21111'!$F$4</f>
        <v>70101</v>
      </c>
      <c r="E30" s="1" t="str">
        <f>'[24]21111'!$F$5</f>
        <v>ALCALDÍA</v>
      </c>
      <c r="F30" s="2">
        <v>2000</v>
      </c>
      <c r="G30" s="2">
        <v>25611</v>
      </c>
      <c r="H30" s="114" t="s">
        <v>155</v>
      </c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6">
        <f t="shared" si="1"/>
        <v>0</v>
      </c>
      <c r="W30" s="121"/>
      <c r="X30" s="121"/>
    </row>
    <row r="31" spans="1:24" s="118" customFormat="1" ht="15" hidden="1" x14ac:dyDescent="0.25">
      <c r="A31" s="2" t="str">
        <f>'[24]21111'!$A$12</f>
        <v>07</v>
      </c>
      <c r="B31" s="2">
        <f>'[24]21111'!$F$2</f>
        <v>701</v>
      </c>
      <c r="C31" s="1" t="str">
        <f>'[24]21111'!$F$3</f>
        <v>ALCALDIA MUNICIPAL</v>
      </c>
      <c r="D31" s="2">
        <f>'[24]21111'!$F$4</f>
        <v>70101</v>
      </c>
      <c r="E31" s="1" t="str">
        <f>'[24]21111'!$F$5</f>
        <v>ALCALDÍA</v>
      </c>
      <c r="F31" s="2">
        <v>2000</v>
      </c>
      <c r="G31" s="2">
        <v>25911</v>
      </c>
      <c r="H31" s="114" t="s">
        <v>156</v>
      </c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6">
        <f t="shared" si="1"/>
        <v>0</v>
      </c>
      <c r="W31" s="121"/>
      <c r="X31" s="121"/>
    </row>
    <row r="32" spans="1:24" s="118" customFormat="1" ht="15" hidden="1" x14ac:dyDescent="0.25">
      <c r="A32" s="2" t="str">
        <f>'[24]21111'!$A$12</f>
        <v>07</v>
      </c>
      <c r="B32" s="2">
        <f>'[24]21111'!$F$2</f>
        <v>701</v>
      </c>
      <c r="C32" s="1" t="str">
        <f>'[24]21111'!$F$3</f>
        <v>ALCALDIA MUNICIPAL</v>
      </c>
      <c r="D32" s="2">
        <f>'[24]21111'!$F$4</f>
        <v>70101</v>
      </c>
      <c r="E32" s="1" t="str">
        <f>'[24]21111'!$F$5</f>
        <v>ALCALDÍA</v>
      </c>
      <c r="F32" s="2">
        <v>2000</v>
      </c>
      <c r="G32" s="2">
        <v>26111</v>
      </c>
      <c r="H32" s="114" t="s">
        <v>157</v>
      </c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6">
        <f t="shared" si="1"/>
        <v>0</v>
      </c>
      <c r="W32" s="121"/>
      <c r="X32" s="121"/>
    </row>
    <row r="33" spans="1:24" s="118" customFormat="1" ht="15" hidden="1" x14ac:dyDescent="0.25">
      <c r="A33" s="2" t="str">
        <f>'[24]21111'!$A$12</f>
        <v>07</v>
      </c>
      <c r="B33" s="2">
        <f>'[24]21111'!$F$2</f>
        <v>701</v>
      </c>
      <c r="C33" s="1" t="str">
        <f>'[24]21111'!$F$3</f>
        <v>ALCALDIA MUNICIPAL</v>
      </c>
      <c r="D33" s="2">
        <f>'[24]21111'!$F$4</f>
        <v>70101</v>
      </c>
      <c r="E33" s="1" t="str">
        <f>'[24]21111'!$F$5</f>
        <v>ALCALDÍA</v>
      </c>
      <c r="F33" s="2">
        <v>2000</v>
      </c>
      <c r="G33" s="2">
        <v>27111</v>
      </c>
      <c r="H33" s="114" t="s">
        <v>158</v>
      </c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6">
        <f t="shared" si="1"/>
        <v>0</v>
      </c>
      <c r="W33" s="121"/>
      <c r="X33" s="121"/>
    </row>
    <row r="34" spans="1:24" s="118" customFormat="1" ht="28.5" hidden="1" x14ac:dyDescent="0.25">
      <c r="A34" s="2" t="str">
        <f>'[24]21111'!$A$12</f>
        <v>07</v>
      </c>
      <c r="B34" s="2">
        <f>'[24]21111'!$F$2</f>
        <v>701</v>
      </c>
      <c r="C34" s="1" t="str">
        <f>'[24]21111'!$F$3</f>
        <v>ALCALDIA MUNICIPAL</v>
      </c>
      <c r="D34" s="2">
        <f>'[24]21111'!$F$4</f>
        <v>70101</v>
      </c>
      <c r="E34" s="1" t="str">
        <f>'[24]21111'!$F$5</f>
        <v>ALCALDÍA</v>
      </c>
      <c r="F34" s="2">
        <v>2000</v>
      </c>
      <c r="G34" s="2">
        <v>27211</v>
      </c>
      <c r="H34" s="114" t="s">
        <v>159</v>
      </c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6">
        <f t="shared" si="1"/>
        <v>0</v>
      </c>
      <c r="W34" s="121"/>
      <c r="X34" s="121"/>
    </row>
    <row r="35" spans="1:24" s="118" customFormat="1" ht="15" hidden="1" x14ac:dyDescent="0.25">
      <c r="A35" s="2" t="str">
        <f>'[24]21111'!$A$12</f>
        <v>07</v>
      </c>
      <c r="B35" s="2">
        <f>'[24]21111'!$F$2</f>
        <v>701</v>
      </c>
      <c r="C35" s="1" t="str">
        <f>'[24]21111'!$F$3</f>
        <v>ALCALDIA MUNICIPAL</v>
      </c>
      <c r="D35" s="2">
        <f>'[24]21111'!$F$4</f>
        <v>70101</v>
      </c>
      <c r="E35" s="1" t="str">
        <f>'[24]21111'!$F$5</f>
        <v>ALCALDÍA</v>
      </c>
      <c r="F35" s="2">
        <v>2000</v>
      </c>
      <c r="G35" s="2">
        <v>27311</v>
      </c>
      <c r="H35" s="114" t="s">
        <v>160</v>
      </c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6">
        <f t="shared" si="1"/>
        <v>0</v>
      </c>
      <c r="W35" s="121"/>
      <c r="X35" s="121"/>
    </row>
    <row r="36" spans="1:24" s="118" customFormat="1" ht="15" hidden="1" x14ac:dyDescent="0.25">
      <c r="A36" s="2" t="str">
        <f>'[24]21111'!$A$12</f>
        <v>07</v>
      </c>
      <c r="B36" s="2">
        <f>'[24]21111'!$F$2</f>
        <v>701</v>
      </c>
      <c r="C36" s="1" t="str">
        <f>'[24]21111'!$F$3</f>
        <v>ALCALDIA MUNICIPAL</v>
      </c>
      <c r="D36" s="2">
        <f>'[24]21111'!$F$4</f>
        <v>70101</v>
      </c>
      <c r="E36" s="1" t="str">
        <f>'[24]21111'!$F$5</f>
        <v>ALCALDÍA</v>
      </c>
      <c r="F36" s="2">
        <v>2000</v>
      </c>
      <c r="G36" s="2">
        <v>27411</v>
      </c>
      <c r="H36" s="114" t="s">
        <v>161</v>
      </c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6">
        <f t="shared" si="1"/>
        <v>0</v>
      </c>
      <c r="W36" s="121"/>
      <c r="X36" s="121"/>
    </row>
    <row r="37" spans="1:24" s="118" customFormat="1" ht="28.5" hidden="1" x14ac:dyDescent="0.25">
      <c r="A37" s="2" t="str">
        <f>'[24]21111'!$A$12</f>
        <v>07</v>
      </c>
      <c r="B37" s="2">
        <f>'[24]21111'!$F$2</f>
        <v>701</v>
      </c>
      <c r="C37" s="1" t="str">
        <f>'[24]21111'!$F$3</f>
        <v>ALCALDIA MUNICIPAL</v>
      </c>
      <c r="D37" s="2">
        <f>'[24]21111'!$F$4</f>
        <v>70101</v>
      </c>
      <c r="E37" s="1" t="str">
        <f>'[24]21111'!$F$5</f>
        <v>ALCALDÍA</v>
      </c>
      <c r="F37" s="2">
        <v>2000</v>
      </c>
      <c r="G37" s="2">
        <v>27511</v>
      </c>
      <c r="H37" s="114" t="s">
        <v>162</v>
      </c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6">
        <f t="shared" si="1"/>
        <v>0</v>
      </c>
      <c r="W37" s="121"/>
      <c r="X37" s="121"/>
    </row>
    <row r="38" spans="1:24" s="118" customFormat="1" ht="15" hidden="1" x14ac:dyDescent="0.25">
      <c r="A38" s="2" t="str">
        <f>'[24]21111'!$A$12</f>
        <v>07</v>
      </c>
      <c r="B38" s="2">
        <f>'[24]21111'!$F$2</f>
        <v>701</v>
      </c>
      <c r="C38" s="1" t="str">
        <f>'[24]21111'!$F$3</f>
        <v>ALCALDIA MUNICIPAL</v>
      </c>
      <c r="D38" s="2">
        <f>'[24]21111'!$F$4</f>
        <v>70101</v>
      </c>
      <c r="E38" s="1" t="str">
        <f>'[24]21111'!$F$5</f>
        <v>ALCALDÍA</v>
      </c>
      <c r="F38" s="2">
        <v>2000</v>
      </c>
      <c r="G38" s="2">
        <v>28111</v>
      </c>
      <c r="H38" s="114" t="s">
        <v>163</v>
      </c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6">
        <f t="shared" si="1"/>
        <v>0</v>
      </c>
      <c r="W38" s="121"/>
      <c r="X38" s="121"/>
    </row>
    <row r="39" spans="1:24" s="118" customFormat="1" ht="15" hidden="1" x14ac:dyDescent="0.25">
      <c r="A39" s="2" t="str">
        <f>'[24]21111'!$A$12</f>
        <v>07</v>
      </c>
      <c r="B39" s="2">
        <f>'[24]21111'!$F$2</f>
        <v>701</v>
      </c>
      <c r="C39" s="1" t="str">
        <f>'[24]21111'!$F$3</f>
        <v>ALCALDIA MUNICIPAL</v>
      </c>
      <c r="D39" s="2">
        <f>'[24]21111'!$F$4</f>
        <v>70101</v>
      </c>
      <c r="E39" s="1" t="str">
        <f>'[24]21111'!$F$5</f>
        <v>ALCALDÍA</v>
      </c>
      <c r="F39" s="2">
        <v>2000</v>
      </c>
      <c r="G39" s="2">
        <v>28211</v>
      </c>
      <c r="H39" s="114" t="s">
        <v>164</v>
      </c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6">
        <f t="shared" si="1"/>
        <v>0</v>
      </c>
      <c r="W39" s="121"/>
      <c r="X39" s="121"/>
    </row>
    <row r="40" spans="1:24" s="118" customFormat="1" ht="28.5" hidden="1" x14ac:dyDescent="0.25">
      <c r="A40" s="2" t="str">
        <f>'[24]21111'!$A$12</f>
        <v>07</v>
      </c>
      <c r="B40" s="2">
        <f>'[24]21111'!$F$2</f>
        <v>701</v>
      </c>
      <c r="C40" s="1" t="str">
        <f>'[24]21111'!$F$3</f>
        <v>ALCALDIA MUNICIPAL</v>
      </c>
      <c r="D40" s="2">
        <f>'[24]21111'!$F$4</f>
        <v>70101</v>
      </c>
      <c r="E40" s="1" t="str">
        <f>'[24]21111'!$F$5</f>
        <v>ALCALDÍA</v>
      </c>
      <c r="F40" s="2">
        <v>2000</v>
      </c>
      <c r="G40" s="2">
        <v>28311</v>
      </c>
      <c r="H40" s="114" t="s">
        <v>165</v>
      </c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6">
        <f t="shared" si="1"/>
        <v>0</v>
      </c>
      <c r="W40" s="121"/>
      <c r="X40" s="121"/>
    </row>
    <row r="41" spans="1:24" s="118" customFormat="1" ht="15" hidden="1" x14ac:dyDescent="0.25">
      <c r="A41" s="2" t="str">
        <f>'[24]21111'!$A$12</f>
        <v>07</v>
      </c>
      <c r="B41" s="2">
        <f>'[24]21111'!$F$2</f>
        <v>701</v>
      </c>
      <c r="C41" s="1" t="str">
        <f>'[24]21111'!$F$3</f>
        <v>ALCALDIA MUNICIPAL</v>
      </c>
      <c r="D41" s="2">
        <f>'[24]21111'!$F$4</f>
        <v>70101</v>
      </c>
      <c r="E41" s="1" t="str">
        <f>'[24]21111'!$F$5</f>
        <v>ALCALDÍA</v>
      </c>
      <c r="F41" s="2">
        <v>2000</v>
      </c>
      <c r="G41" s="2">
        <v>29111</v>
      </c>
      <c r="H41" s="114" t="s">
        <v>166</v>
      </c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6">
        <f t="shared" si="1"/>
        <v>0</v>
      </c>
      <c r="W41" s="121"/>
      <c r="X41" s="121"/>
    </row>
    <row r="42" spans="1:24" s="118" customFormat="1" ht="28.5" hidden="1" x14ac:dyDescent="0.25">
      <c r="A42" s="2" t="str">
        <f>'[24]21111'!$A$12</f>
        <v>07</v>
      </c>
      <c r="B42" s="2">
        <f>'[24]21111'!$F$2</f>
        <v>701</v>
      </c>
      <c r="C42" s="1" t="str">
        <f>'[24]21111'!$F$3</f>
        <v>ALCALDIA MUNICIPAL</v>
      </c>
      <c r="D42" s="2">
        <f>'[24]21111'!$F$4</f>
        <v>70101</v>
      </c>
      <c r="E42" s="1" t="str">
        <f>'[24]21111'!$F$5</f>
        <v>ALCALDÍA</v>
      </c>
      <c r="F42" s="2">
        <v>2000</v>
      </c>
      <c r="G42" s="2">
        <v>29211</v>
      </c>
      <c r="H42" s="114" t="s">
        <v>167</v>
      </c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6">
        <f t="shared" si="1"/>
        <v>0</v>
      </c>
      <c r="W42" s="121"/>
      <c r="X42" s="121"/>
    </row>
    <row r="43" spans="1:24" s="118" customFormat="1" ht="42.75" hidden="1" x14ac:dyDescent="0.25">
      <c r="A43" s="2" t="str">
        <f>'[24]21111'!$A$12</f>
        <v>07</v>
      </c>
      <c r="B43" s="2">
        <f>'[24]21111'!$F$2</f>
        <v>701</v>
      </c>
      <c r="C43" s="1" t="str">
        <f>'[24]21111'!$F$3</f>
        <v>ALCALDIA MUNICIPAL</v>
      </c>
      <c r="D43" s="2">
        <f>'[24]21111'!$F$4</f>
        <v>70101</v>
      </c>
      <c r="E43" s="1" t="str">
        <f>'[24]21111'!$F$5</f>
        <v>ALCALDÍA</v>
      </c>
      <c r="F43" s="2">
        <v>2000</v>
      </c>
      <c r="G43" s="2">
        <v>29311</v>
      </c>
      <c r="H43" s="114" t="s">
        <v>168</v>
      </c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6">
        <f t="shared" si="1"/>
        <v>0</v>
      </c>
      <c r="W43" s="121"/>
      <c r="X43" s="121"/>
    </row>
    <row r="44" spans="1:24" s="118" customFormat="1" ht="42.75" hidden="1" x14ac:dyDescent="0.25">
      <c r="A44" s="2" t="str">
        <f>'[24]21111'!$A$12</f>
        <v>07</v>
      </c>
      <c r="B44" s="2">
        <f>'[24]21111'!$F$2</f>
        <v>701</v>
      </c>
      <c r="C44" s="1" t="str">
        <f>'[24]21111'!$F$3</f>
        <v>ALCALDIA MUNICIPAL</v>
      </c>
      <c r="D44" s="2">
        <f>'[24]21111'!$F$4</f>
        <v>70101</v>
      </c>
      <c r="E44" s="1" t="str">
        <f>'[24]21111'!$F$5</f>
        <v>ALCALDÍA</v>
      </c>
      <c r="F44" s="2">
        <v>2000</v>
      </c>
      <c r="G44" s="2">
        <v>29411</v>
      </c>
      <c r="H44" s="114" t="s">
        <v>169</v>
      </c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6">
        <f t="shared" si="1"/>
        <v>0</v>
      </c>
      <c r="W44" s="121"/>
      <c r="X44" s="121"/>
    </row>
    <row r="45" spans="1:24" s="118" customFormat="1" ht="42.75" hidden="1" x14ac:dyDescent="0.25">
      <c r="A45" s="2" t="str">
        <f>'[24]21111'!$A$12</f>
        <v>07</v>
      </c>
      <c r="B45" s="2">
        <f>'[24]21111'!$F$2</f>
        <v>701</v>
      </c>
      <c r="C45" s="1" t="str">
        <f>'[24]21111'!$F$3</f>
        <v>ALCALDIA MUNICIPAL</v>
      </c>
      <c r="D45" s="2">
        <f>'[24]21111'!$F$4</f>
        <v>70101</v>
      </c>
      <c r="E45" s="1" t="str">
        <f>'[24]21111'!$F$5</f>
        <v>ALCALDÍA</v>
      </c>
      <c r="F45" s="2">
        <v>2000</v>
      </c>
      <c r="G45" s="2">
        <v>29511</v>
      </c>
      <c r="H45" s="114" t="s">
        <v>170</v>
      </c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6">
        <f t="shared" si="1"/>
        <v>0</v>
      </c>
      <c r="W45" s="121"/>
      <c r="X45" s="121"/>
    </row>
    <row r="46" spans="1:24" s="118" customFormat="1" ht="28.5" hidden="1" x14ac:dyDescent="0.25">
      <c r="A46" s="2" t="str">
        <f>'[24]21111'!$A$12</f>
        <v>07</v>
      </c>
      <c r="B46" s="2">
        <f>'[24]21111'!$F$2</f>
        <v>701</v>
      </c>
      <c r="C46" s="1" t="str">
        <f>'[24]21111'!$F$3</f>
        <v>ALCALDIA MUNICIPAL</v>
      </c>
      <c r="D46" s="2">
        <f>'[24]21111'!$F$4</f>
        <v>70101</v>
      </c>
      <c r="E46" s="1" t="str">
        <f>'[24]21111'!$F$5</f>
        <v>ALCALDÍA</v>
      </c>
      <c r="F46" s="2">
        <v>2000</v>
      </c>
      <c r="G46" s="2">
        <v>29611</v>
      </c>
      <c r="H46" s="114" t="s">
        <v>171</v>
      </c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6">
        <f t="shared" si="1"/>
        <v>0</v>
      </c>
      <c r="W46" s="121"/>
      <c r="X46" s="121"/>
    </row>
    <row r="47" spans="1:24" s="118" customFormat="1" ht="28.5" hidden="1" x14ac:dyDescent="0.25">
      <c r="A47" s="2" t="str">
        <f>'[24]21111'!$A$12</f>
        <v>07</v>
      </c>
      <c r="B47" s="2">
        <f>'[24]21111'!$F$2</f>
        <v>701</v>
      </c>
      <c r="C47" s="1" t="str">
        <f>'[24]21111'!$F$3</f>
        <v>ALCALDIA MUNICIPAL</v>
      </c>
      <c r="D47" s="2">
        <f>'[24]21111'!$F$4</f>
        <v>70101</v>
      </c>
      <c r="E47" s="1" t="str">
        <f>'[24]21111'!$F$5</f>
        <v>ALCALDÍA</v>
      </c>
      <c r="F47" s="2">
        <v>2000</v>
      </c>
      <c r="G47" s="2">
        <v>29711</v>
      </c>
      <c r="H47" s="114" t="s">
        <v>172</v>
      </c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6">
        <f t="shared" si="1"/>
        <v>0</v>
      </c>
      <c r="W47" s="121"/>
      <c r="X47" s="121"/>
    </row>
    <row r="48" spans="1:24" s="118" customFormat="1" ht="28.5" hidden="1" x14ac:dyDescent="0.25">
      <c r="A48" s="2" t="str">
        <f>'[24]21111'!$A$12</f>
        <v>07</v>
      </c>
      <c r="B48" s="2">
        <f>'[24]21111'!$F$2</f>
        <v>701</v>
      </c>
      <c r="C48" s="1" t="str">
        <f>'[24]21111'!$F$3</f>
        <v>ALCALDIA MUNICIPAL</v>
      </c>
      <c r="D48" s="2">
        <f>'[24]21111'!$F$4</f>
        <v>70101</v>
      </c>
      <c r="E48" s="1" t="str">
        <f>'[24]21111'!$F$5</f>
        <v>ALCALDÍA</v>
      </c>
      <c r="F48" s="2">
        <v>2000</v>
      </c>
      <c r="G48" s="2">
        <v>29811</v>
      </c>
      <c r="H48" s="114" t="s">
        <v>173</v>
      </c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6">
        <f t="shared" si="1"/>
        <v>0</v>
      </c>
      <c r="W48" s="121"/>
      <c r="X48" s="121"/>
    </row>
    <row r="49" spans="1:24" s="118" customFormat="1" ht="28.5" hidden="1" x14ac:dyDescent="0.25">
      <c r="A49" s="2" t="str">
        <f>'[24]21111'!$A$12</f>
        <v>07</v>
      </c>
      <c r="B49" s="2">
        <f>'[24]21111'!$F$2</f>
        <v>701</v>
      </c>
      <c r="C49" s="1" t="str">
        <f>'[24]21111'!$F$3</f>
        <v>ALCALDIA MUNICIPAL</v>
      </c>
      <c r="D49" s="2">
        <f>'[24]21111'!$F$4</f>
        <v>70101</v>
      </c>
      <c r="E49" s="1" t="str">
        <f>'[24]21111'!$F$5</f>
        <v>ALCALDÍA</v>
      </c>
      <c r="F49" s="2">
        <v>2000</v>
      </c>
      <c r="G49" s="2">
        <v>29911</v>
      </c>
      <c r="H49" s="114" t="s">
        <v>174</v>
      </c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6">
        <f t="shared" si="1"/>
        <v>0</v>
      </c>
      <c r="W49" s="121"/>
      <c r="X49" s="121"/>
    </row>
    <row r="50" spans="1:24" s="118" customFormat="1" ht="15" hidden="1" x14ac:dyDescent="0.25">
      <c r="A50" s="122" t="str">
        <f>'[24]21111'!$A$12</f>
        <v>07</v>
      </c>
      <c r="B50" s="122">
        <f>'[24]21111'!$F$2</f>
        <v>701</v>
      </c>
      <c r="C50" s="123" t="str">
        <f>'[24]21111'!$F$3</f>
        <v>ALCALDIA MUNICIPAL</v>
      </c>
      <c r="D50" s="122">
        <f>'[24]21111'!$F$4</f>
        <v>70101</v>
      </c>
      <c r="E50" s="123" t="str">
        <f>'[24]21111'!$F$5</f>
        <v>ALCALDÍA</v>
      </c>
      <c r="F50" s="122">
        <v>3000</v>
      </c>
      <c r="G50" s="122">
        <v>31111</v>
      </c>
      <c r="H50" s="124" t="s">
        <v>175</v>
      </c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6">
        <f t="shared" si="1"/>
        <v>0</v>
      </c>
      <c r="W50" s="121"/>
      <c r="X50" s="121"/>
    </row>
    <row r="51" spans="1:24" s="118" customFormat="1" ht="15" hidden="1" x14ac:dyDescent="0.25">
      <c r="A51" s="122" t="str">
        <f>'[24]21111'!$A$12</f>
        <v>07</v>
      </c>
      <c r="B51" s="122">
        <f>'[24]21111'!$F$2</f>
        <v>701</v>
      </c>
      <c r="C51" s="123" t="str">
        <f>'[24]21111'!$F$3</f>
        <v>ALCALDIA MUNICIPAL</v>
      </c>
      <c r="D51" s="122">
        <f>'[24]21111'!$F$4</f>
        <v>70101</v>
      </c>
      <c r="E51" s="123" t="str">
        <f>'[24]21111'!$F$5</f>
        <v>ALCALDÍA</v>
      </c>
      <c r="F51" s="122">
        <v>3000</v>
      </c>
      <c r="G51" s="122">
        <v>31121</v>
      </c>
      <c r="H51" s="124" t="s">
        <v>176</v>
      </c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6">
        <f t="shared" si="1"/>
        <v>0</v>
      </c>
      <c r="W51" s="121"/>
      <c r="X51" s="121"/>
    </row>
    <row r="52" spans="1:24" s="118" customFormat="1" ht="15" hidden="1" x14ac:dyDescent="0.25">
      <c r="A52" s="122" t="str">
        <f>'[24]21111'!$A$12</f>
        <v>07</v>
      </c>
      <c r="B52" s="122">
        <f>'[24]21111'!$F$2</f>
        <v>701</v>
      </c>
      <c r="C52" s="123" t="str">
        <f>'[24]21111'!$F$3</f>
        <v>ALCALDIA MUNICIPAL</v>
      </c>
      <c r="D52" s="122">
        <f>'[24]21111'!$F$4</f>
        <v>70101</v>
      </c>
      <c r="E52" s="123" t="str">
        <f>'[24]21111'!$F$5</f>
        <v>ALCALDÍA</v>
      </c>
      <c r="F52" s="122">
        <v>3000</v>
      </c>
      <c r="G52" s="122">
        <v>31211</v>
      </c>
      <c r="H52" s="124" t="s">
        <v>177</v>
      </c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6">
        <f t="shared" si="1"/>
        <v>0</v>
      </c>
      <c r="W52" s="121"/>
      <c r="X52" s="121"/>
    </row>
    <row r="53" spans="1:24" s="118" customFormat="1" ht="15" hidden="1" x14ac:dyDescent="0.25">
      <c r="A53" s="122" t="str">
        <f>'[24]21111'!$A$12</f>
        <v>07</v>
      </c>
      <c r="B53" s="122">
        <f>'[24]21111'!$F$2</f>
        <v>701</v>
      </c>
      <c r="C53" s="123" t="str">
        <f>'[24]21111'!$F$3</f>
        <v>ALCALDIA MUNICIPAL</v>
      </c>
      <c r="D53" s="122">
        <f>'[24]21111'!$F$4</f>
        <v>70101</v>
      </c>
      <c r="E53" s="123" t="str">
        <f>'[24]21111'!$F$5</f>
        <v>ALCALDÍA</v>
      </c>
      <c r="F53" s="122">
        <v>3000</v>
      </c>
      <c r="G53" s="122">
        <v>31311</v>
      </c>
      <c r="H53" s="124" t="s">
        <v>178</v>
      </c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6">
        <f t="shared" si="1"/>
        <v>0</v>
      </c>
      <c r="W53" s="121"/>
      <c r="X53" s="121"/>
    </row>
    <row r="54" spans="1:24" s="118" customFormat="1" ht="15" hidden="1" x14ac:dyDescent="0.25">
      <c r="A54" s="122" t="str">
        <f>'[24]21111'!$A$12</f>
        <v>07</v>
      </c>
      <c r="B54" s="122">
        <f>'[24]21111'!$F$2</f>
        <v>701</v>
      </c>
      <c r="C54" s="123" t="str">
        <f>'[24]21111'!$F$3</f>
        <v>ALCALDIA MUNICIPAL</v>
      </c>
      <c r="D54" s="122">
        <f>'[24]21111'!$F$4</f>
        <v>70101</v>
      </c>
      <c r="E54" s="123" t="str">
        <f>'[24]21111'!$F$5</f>
        <v>ALCALDÍA</v>
      </c>
      <c r="F54" s="122">
        <v>3000</v>
      </c>
      <c r="G54" s="122">
        <v>31411</v>
      </c>
      <c r="H54" s="124" t="s">
        <v>179</v>
      </c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6">
        <f t="shared" si="1"/>
        <v>0</v>
      </c>
      <c r="W54" s="121"/>
      <c r="X54" s="121"/>
    </row>
    <row r="55" spans="1:24" s="118" customFormat="1" ht="15" hidden="1" x14ac:dyDescent="0.25">
      <c r="A55" s="122" t="str">
        <f>'[24]21111'!$A$12</f>
        <v>07</v>
      </c>
      <c r="B55" s="122">
        <f>'[24]21111'!$F$2</f>
        <v>701</v>
      </c>
      <c r="C55" s="123" t="str">
        <f>'[24]21111'!$F$3</f>
        <v>ALCALDIA MUNICIPAL</v>
      </c>
      <c r="D55" s="122">
        <f>'[24]21111'!$F$4</f>
        <v>70101</v>
      </c>
      <c r="E55" s="123" t="str">
        <f>'[24]21111'!$F$5</f>
        <v>ALCALDÍA</v>
      </c>
      <c r="F55" s="122">
        <v>3000</v>
      </c>
      <c r="G55" s="122">
        <v>31511</v>
      </c>
      <c r="H55" s="124" t="s">
        <v>180</v>
      </c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6">
        <f t="shared" si="1"/>
        <v>0</v>
      </c>
      <c r="W55" s="121"/>
      <c r="X55" s="121"/>
    </row>
    <row r="56" spans="1:24" s="118" customFormat="1" ht="15" hidden="1" x14ac:dyDescent="0.25">
      <c r="A56" s="122"/>
      <c r="B56" s="122">
        <f>'[24]21111'!$F$2</f>
        <v>701</v>
      </c>
      <c r="C56" s="123" t="str">
        <f>'[24]21111'!$F$3</f>
        <v>ALCALDIA MUNICIPAL</v>
      </c>
      <c r="D56" s="122">
        <f>'[24]21111'!$F$4</f>
        <v>70101</v>
      </c>
      <c r="E56" s="123" t="str">
        <f>'[24]21111'!$F$5</f>
        <v>ALCALDÍA</v>
      </c>
      <c r="F56" s="122">
        <v>3000</v>
      </c>
      <c r="G56" s="122">
        <v>31611</v>
      </c>
      <c r="H56" s="124" t="s">
        <v>294</v>
      </c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6"/>
      <c r="W56" s="121"/>
      <c r="X56" s="121"/>
    </row>
    <row r="57" spans="1:24" s="118" customFormat="1" ht="28.5" hidden="1" x14ac:dyDescent="0.25">
      <c r="A57" s="122" t="str">
        <f>'[24]21111'!$A$12</f>
        <v>07</v>
      </c>
      <c r="B57" s="122">
        <f>'[24]21111'!$F$2</f>
        <v>701</v>
      </c>
      <c r="C57" s="123" t="str">
        <f>'[24]21111'!$F$3</f>
        <v>ALCALDIA MUNICIPAL</v>
      </c>
      <c r="D57" s="122">
        <f>'[24]21111'!$F$4</f>
        <v>70101</v>
      </c>
      <c r="E57" s="123" t="str">
        <f>'[24]21111'!$F$5</f>
        <v>ALCALDÍA</v>
      </c>
      <c r="F57" s="122">
        <v>3000</v>
      </c>
      <c r="G57" s="122">
        <v>31711</v>
      </c>
      <c r="H57" s="124" t="s">
        <v>181</v>
      </c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6">
        <f t="shared" si="1"/>
        <v>0</v>
      </c>
      <c r="W57" s="121"/>
      <c r="X57" s="121"/>
    </row>
    <row r="58" spans="1:24" s="118" customFormat="1" ht="15" hidden="1" x14ac:dyDescent="0.25">
      <c r="A58" s="122" t="str">
        <f>'[24]21111'!$A$12</f>
        <v>07</v>
      </c>
      <c r="B58" s="122">
        <f>'[24]21111'!$F$2</f>
        <v>701</v>
      </c>
      <c r="C58" s="123" t="str">
        <f>'[24]21111'!$F$3</f>
        <v>ALCALDIA MUNICIPAL</v>
      </c>
      <c r="D58" s="122">
        <f>'[24]21111'!$F$4</f>
        <v>70101</v>
      </c>
      <c r="E58" s="123" t="str">
        <f>'[24]21111'!$F$5</f>
        <v>ALCALDÍA</v>
      </c>
      <c r="F58" s="122">
        <v>3000</v>
      </c>
      <c r="G58" s="122">
        <v>31811</v>
      </c>
      <c r="H58" s="124" t="s">
        <v>182</v>
      </c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6">
        <f t="shared" si="1"/>
        <v>0</v>
      </c>
      <c r="W58" s="121"/>
      <c r="X58" s="121"/>
    </row>
    <row r="59" spans="1:24" s="118" customFormat="1" ht="15" hidden="1" x14ac:dyDescent="0.25">
      <c r="A59" s="122" t="str">
        <f>'[24]21111'!$A$12</f>
        <v>07</v>
      </c>
      <c r="B59" s="122">
        <f>'[24]21111'!$F$2</f>
        <v>701</v>
      </c>
      <c r="C59" s="123" t="str">
        <f>'[24]21111'!$F$3</f>
        <v>ALCALDIA MUNICIPAL</v>
      </c>
      <c r="D59" s="122">
        <f>'[24]21111'!$F$4</f>
        <v>70101</v>
      </c>
      <c r="E59" s="123" t="str">
        <f>'[24]21111'!$F$5</f>
        <v>ALCALDÍA</v>
      </c>
      <c r="F59" s="122">
        <v>3000</v>
      </c>
      <c r="G59" s="122">
        <v>31911</v>
      </c>
      <c r="H59" s="124" t="s">
        <v>183</v>
      </c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6">
        <f t="shared" si="1"/>
        <v>0</v>
      </c>
      <c r="W59" s="121"/>
      <c r="X59" s="121"/>
    </row>
    <row r="60" spans="1:24" s="118" customFormat="1" ht="15" hidden="1" x14ac:dyDescent="0.25">
      <c r="A60" s="122" t="str">
        <f>'[24]21111'!$A$12</f>
        <v>07</v>
      </c>
      <c r="B60" s="122">
        <f>'[24]21111'!$F$2</f>
        <v>701</v>
      </c>
      <c r="C60" s="123" t="str">
        <f>'[24]21111'!$F$3</f>
        <v>ALCALDIA MUNICIPAL</v>
      </c>
      <c r="D60" s="122">
        <f>'[24]21111'!$F$4</f>
        <v>70101</v>
      </c>
      <c r="E60" s="123" t="str">
        <f>'[24]21111'!$F$5</f>
        <v>ALCALDÍA</v>
      </c>
      <c r="F60" s="122">
        <v>3000</v>
      </c>
      <c r="G60" s="122">
        <v>32111</v>
      </c>
      <c r="H60" s="124" t="s">
        <v>184</v>
      </c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6">
        <f t="shared" si="1"/>
        <v>0</v>
      </c>
      <c r="W60" s="121"/>
      <c r="X60" s="121"/>
    </row>
    <row r="61" spans="1:24" s="118" customFormat="1" ht="15" hidden="1" x14ac:dyDescent="0.25">
      <c r="A61" s="122" t="str">
        <f>'[24]21111'!$A$12</f>
        <v>07</v>
      </c>
      <c r="B61" s="122">
        <f>'[24]21111'!$F$2</f>
        <v>701</v>
      </c>
      <c r="C61" s="123" t="str">
        <f>'[24]21111'!$F$3</f>
        <v>ALCALDIA MUNICIPAL</v>
      </c>
      <c r="D61" s="122">
        <f>'[24]21111'!$F$4</f>
        <v>70101</v>
      </c>
      <c r="E61" s="123" t="str">
        <f>'[24]21111'!$F$5</f>
        <v>ALCALDÍA</v>
      </c>
      <c r="F61" s="122">
        <v>3000</v>
      </c>
      <c r="G61" s="122">
        <v>32211</v>
      </c>
      <c r="H61" s="124" t="s">
        <v>185</v>
      </c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6">
        <f t="shared" si="1"/>
        <v>0</v>
      </c>
      <c r="W61" s="121"/>
      <c r="X61" s="121"/>
    </row>
    <row r="62" spans="1:24" s="118" customFormat="1" ht="28.5" hidden="1" x14ac:dyDescent="0.25">
      <c r="A62" s="122" t="str">
        <f>'[24]21111'!$A$12</f>
        <v>07</v>
      </c>
      <c r="B62" s="122">
        <f>'[24]21111'!$F$2</f>
        <v>701</v>
      </c>
      <c r="C62" s="123" t="str">
        <f>'[24]21111'!$F$3</f>
        <v>ALCALDIA MUNICIPAL</v>
      </c>
      <c r="D62" s="122">
        <f>'[24]21111'!$F$4</f>
        <v>70101</v>
      </c>
      <c r="E62" s="123" t="str">
        <f>'[24]21111'!$F$5</f>
        <v>ALCALDÍA</v>
      </c>
      <c r="F62" s="122">
        <v>3000</v>
      </c>
      <c r="G62" s="122">
        <v>32311</v>
      </c>
      <c r="H62" s="124" t="s">
        <v>186</v>
      </c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6">
        <f t="shared" si="1"/>
        <v>0</v>
      </c>
      <c r="W62" s="121"/>
      <c r="X62" s="121"/>
    </row>
    <row r="63" spans="1:24" s="118" customFormat="1" ht="28.5" hidden="1" x14ac:dyDescent="0.25">
      <c r="A63" s="122" t="str">
        <f>'[24]21111'!$A$12</f>
        <v>07</v>
      </c>
      <c r="B63" s="122">
        <f>'[24]21111'!$F$2</f>
        <v>701</v>
      </c>
      <c r="C63" s="123" t="str">
        <f>'[24]21111'!$F$3</f>
        <v>ALCALDIA MUNICIPAL</v>
      </c>
      <c r="D63" s="122">
        <f>'[24]21111'!$F$4</f>
        <v>70101</v>
      </c>
      <c r="E63" s="123" t="str">
        <f>'[24]21111'!$F$5</f>
        <v>ALCALDÍA</v>
      </c>
      <c r="F63" s="122">
        <v>3000</v>
      </c>
      <c r="G63" s="122">
        <v>32411</v>
      </c>
      <c r="H63" s="124" t="s">
        <v>187</v>
      </c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6">
        <f t="shared" si="1"/>
        <v>0</v>
      </c>
      <c r="W63" s="121"/>
      <c r="X63" s="121"/>
    </row>
    <row r="64" spans="1:24" s="118" customFormat="1" ht="15" hidden="1" x14ac:dyDescent="0.25">
      <c r="A64" s="122" t="str">
        <f>'[24]21111'!$A$12</f>
        <v>07</v>
      </c>
      <c r="B64" s="122">
        <f>'[24]21111'!$F$2</f>
        <v>701</v>
      </c>
      <c r="C64" s="123" t="str">
        <f>'[24]21111'!$F$3</f>
        <v>ALCALDIA MUNICIPAL</v>
      </c>
      <c r="D64" s="122">
        <f>'[24]21111'!$F$4</f>
        <v>70101</v>
      </c>
      <c r="E64" s="123" t="str">
        <f>'[24]21111'!$F$5</f>
        <v>ALCALDÍA</v>
      </c>
      <c r="F64" s="122">
        <v>3000</v>
      </c>
      <c r="G64" s="122">
        <v>32511</v>
      </c>
      <c r="H64" s="124" t="s">
        <v>188</v>
      </c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6">
        <f t="shared" si="1"/>
        <v>0</v>
      </c>
      <c r="W64" s="121"/>
      <c r="X64" s="121"/>
    </row>
    <row r="65" spans="1:24" s="118" customFormat="1" ht="28.5" hidden="1" x14ac:dyDescent="0.25">
      <c r="A65" s="122" t="str">
        <f>'[24]21111'!$A$12</f>
        <v>07</v>
      </c>
      <c r="B65" s="122">
        <f>'[24]21111'!$F$2</f>
        <v>701</v>
      </c>
      <c r="C65" s="123" t="str">
        <f>'[24]21111'!$F$3</f>
        <v>ALCALDIA MUNICIPAL</v>
      </c>
      <c r="D65" s="122">
        <f>'[24]21111'!$F$4</f>
        <v>70101</v>
      </c>
      <c r="E65" s="123" t="str">
        <f>'[24]21111'!$F$5</f>
        <v>ALCALDÍA</v>
      </c>
      <c r="F65" s="122">
        <v>3000</v>
      </c>
      <c r="G65" s="122">
        <v>32611</v>
      </c>
      <c r="H65" s="124" t="s">
        <v>189</v>
      </c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6">
        <f t="shared" si="1"/>
        <v>0</v>
      </c>
      <c r="W65" s="121"/>
      <c r="X65" s="121"/>
    </row>
    <row r="66" spans="1:24" s="118" customFormat="1" ht="15" hidden="1" x14ac:dyDescent="0.25">
      <c r="A66" s="122" t="str">
        <f>'[24]21111'!$A$12</f>
        <v>07</v>
      </c>
      <c r="B66" s="122">
        <f>'[24]21111'!$F$2</f>
        <v>701</v>
      </c>
      <c r="C66" s="123" t="str">
        <f>'[24]21111'!$F$3</f>
        <v>ALCALDIA MUNICIPAL</v>
      </c>
      <c r="D66" s="122">
        <f>'[24]21111'!$F$4</f>
        <v>70101</v>
      </c>
      <c r="E66" s="123" t="str">
        <f>'[24]21111'!$F$5</f>
        <v>ALCALDÍA</v>
      </c>
      <c r="F66" s="122">
        <v>3000</v>
      </c>
      <c r="G66" s="122">
        <v>32711</v>
      </c>
      <c r="H66" s="124" t="s">
        <v>190</v>
      </c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6">
        <f t="shared" si="1"/>
        <v>0</v>
      </c>
      <c r="W66" s="121"/>
      <c r="X66" s="121"/>
    </row>
    <row r="67" spans="1:24" s="118" customFormat="1" ht="15" hidden="1" x14ac:dyDescent="0.25">
      <c r="A67" s="122" t="str">
        <f>'[24]21111'!$A$12</f>
        <v>07</v>
      </c>
      <c r="B67" s="122">
        <f>'[24]21111'!$F$2</f>
        <v>701</v>
      </c>
      <c r="C67" s="123" t="str">
        <f>'[24]21111'!$F$3</f>
        <v>ALCALDIA MUNICIPAL</v>
      </c>
      <c r="D67" s="122">
        <f>'[24]21111'!$F$4</f>
        <v>70101</v>
      </c>
      <c r="E67" s="123" t="str">
        <f>'[24]21111'!$F$5</f>
        <v>ALCALDÍA</v>
      </c>
      <c r="F67" s="122">
        <v>3000</v>
      </c>
      <c r="G67" s="122">
        <v>32811</v>
      </c>
      <c r="H67" s="124" t="s">
        <v>191</v>
      </c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6">
        <f t="shared" si="1"/>
        <v>0</v>
      </c>
      <c r="W67" s="121"/>
      <c r="X67" s="121"/>
    </row>
    <row r="68" spans="1:24" s="118" customFormat="1" ht="15" hidden="1" x14ac:dyDescent="0.25">
      <c r="A68" s="122" t="str">
        <f>'[24]21111'!$A$12</f>
        <v>07</v>
      </c>
      <c r="B68" s="122">
        <f>'[24]21111'!$F$2</f>
        <v>701</v>
      </c>
      <c r="C68" s="123" t="str">
        <f>'[24]21111'!$F$3</f>
        <v>ALCALDIA MUNICIPAL</v>
      </c>
      <c r="D68" s="122">
        <f>'[24]21111'!$F$4</f>
        <v>70101</v>
      </c>
      <c r="E68" s="123" t="str">
        <f>'[24]21111'!$F$5</f>
        <v>ALCALDÍA</v>
      </c>
      <c r="F68" s="122">
        <v>3000</v>
      </c>
      <c r="G68" s="122">
        <v>32911</v>
      </c>
      <c r="H68" s="124" t="s">
        <v>192</v>
      </c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6">
        <f t="shared" si="1"/>
        <v>0</v>
      </c>
      <c r="W68" s="121"/>
      <c r="X68" s="121"/>
    </row>
    <row r="69" spans="1:24" s="118" customFormat="1" ht="28.5" hidden="1" x14ac:dyDescent="0.25">
      <c r="A69" s="122" t="str">
        <f>'[24]21111'!$A$12</f>
        <v>07</v>
      </c>
      <c r="B69" s="122">
        <f>'[24]21111'!$F$2</f>
        <v>701</v>
      </c>
      <c r="C69" s="123" t="str">
        <f>'[24]21111'!$F$3</f>
        <v>ALCALDIA MUNICIPAL</v>
      </c>
      <c r="D69" s="122">
        <f>'[24]21111'!$F$4</f>
        <v>70101</v>
      </c>
      <c r="E69" s="123" t="str">
        <f>'[24]21111'!$F$5</f>
        <v>ALCALDÍA</v>
      </c>
      <c r="F69" s="122">
        <v>3000</v>
      </c>
      <c r="G69" s="122">
        <v>33111</v>
      </c>
      <c r="H69" s="124" t="s">
        <v>193</v>
      </c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6">
        <f t="shared" si="1"/>
        <v>0</v>
      </c>
      <c r="W69" s="121"/>
      <c r="X69" s="121"/>
    </row>
    <row r="70" spans="1:24" s="118" customFormat="1" ht="28.5" hidden="1" x14ac:dyDescent="0.25">
      <c r="A70" s="122" t="str">
        <f>'[24]21111'!$A$12</f>
        <v>07</v>
      </c>
      <c r="B70" s="122">
        <f>'[24]21111'!$F$2</f>
        <v>701</v>
      </c>
      <c r="C70" s="123" t="str">
        <f>'[24]21111'!$F$3</f>
        <v>ALCALDIA MUNICIPAL</v>
      </c>
      <c r="D70" s="122">
        <f>'[24]21111'!$F$4</f>
        <v>70101</v>
      </c>
      <c r="E70" s="123" t="str">
        <f>'[24]21111'!$F$5</f>
        <v>ALCALDÍA</v>
      </c>
      <c r="F70" s="122">
        <v>3000</v>
      </c>
      <c r="G70" s="122">
        <v>33211</v>
      </c>
      <c r="H70" s="124" t="s">
        <v>194</v>
      </c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6">
        <f t="shared" si="1"/>
        <v>0</v>
      </c>
      <c r="W70" s="121"/>
      <c r="X70" s="121"/>
    </row>
    <row r="71" spans="1:24" s="118" customFormat="1" ht="42.75" hidden="1" x14ac:dyDescent="0.25">
      <c r="A71" s="122" t="str">
        <f>'[24]21111'!$A$12</f>
        <v>07</v>
      </c>
      <c r="B71" s="122">
        <f>'[24]21111'!$F$2</f>
        <v>701</v>
      </c>
      <c r="C71" s="123" t="str">
        <f>'[24]21111'!$F$3</f>
        <v>ALCALDIA MUNICIPAL</v>
      </c>
      <c r="D71" s="122">
        <f>'[24]21111'!$F$4</f>
        <v>70101</v>
      </c>
      <c r="E71" s="123" t="str">
        <f>'[24]21111'!$F$5</f>
        <v>ALCALDÍA</v>
      </c>
      <c r="F71" s="122">
        <v>3000</v>
      </c>
      <c r="G71" s="122">
        <v>33311</v>
      </c>
      <c r="H71" s="124" t="s">
        <v>195</v>
      </c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6">
        <f t="shared" si="1"/>
        <v>0</v>
      </c>
      <c r="W71" s="121"/>
      <c r="X71" s="121"/>
    </row>
    <row r="72" spans="1:24" s="118" customFormat="1" ht="15" hidden="1" x14ac:dyDescent="0.25">
      <c r="A72" s="122" t="str">
        <f>'[24]21111'!$A$12</f>
        <v>07</v>
      </c>
      <c r="B72" s="122">
        <f>'[24]21111'!$F$2</f>
        <v>701</v>
      </c>
      <c r="C72" s="123" t="str">
        <f>'[24]21111'!$F$3</f>
        <v>ALCALDIA MUNICIPAL</v>
      </c>
      <c r="D72" s="122">
        <f>'[24]21111'!$F$4</f>
        <v>70101</v>
      </c>
      <c r="E72" s="123" t="str">
        <f>'[24]21111'!$F$5</f>
        <v>ALCALDÍA</v>
      </c>
      <c r="F72" s="122">
        <v>3000</v>
      </c>
      <c r="G72" s="122">
        <v>33411</v>
      </c>
      <c r="H72" s="124" t="s">
        <v>196</v>
      </c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6">
        <f t="shared" si="1"/>
        <v>0</v>
      </c>
      <c r="W72" s="121"/>
      <c r="X72" s="121"/>
    </row>
    <row r="73" spans="1:24" s="118" customFormat="1" ht="28.5" hidden="1" x14ac:dyDescent="0.25">
      <c r="A73" s="122" t="str">
        <f>'[24]21111'!$A$12</f>
        <v>07</v>
      </c>
      <c r="B73" s="122">
        <f>'[24]21111'!$F$2</f>
        <v>701</v>
      </c>
      <c r="C73" s="123" t="str">
        <f>'[24]21111'!$F$3</f>
        <v>ALCALDIA MUNICIPAL</v>
      </c>
      <c r="D73" s="122">
        <f>'[24]21111'!$F$4</f>
        <v>70101</v>
      </c>
      <c r="E73" s="123" t="str">
        <f>'[24]21111'!$F$5</f>
        <v>ALCALDÍA</v>
      </c>
      <c r="F73" s="122">
        <v>3000</v>
      </c>
      <c r="G73" s="122">
        <v>33511</v>
      </c>
      <c r="H73" s="124" t="s">
        <v>197</v>
      </c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6">
        <f t="shared" si="1"/>
        <v>0</v>
      </c>
      <c r="W73" s="121"/>
      <c r="X73" s="121"/>
    </row>
    <row r="74" spans="1:24" s="118" customFormat="1" ht="28.5" hidden="1" x14ac:dyDescent="0.25">
      <c r="A74" s="122" t="str">
        <f>'[24]21111'!$A$12</f>
        <v>07</v>
      </c>
      <c r="B74" s="122">
        <f>'[24]21111'!$F$2</f>
        <v>701</v>
      </c>
      <c r="C74" s="123" t="str">
        <f>'[24]21111'!$F$3</f>
        <v>ALCALDIA MUNICIPAL</v>
      </c>
      <c r="D74" s="122">
        <f>'[24]21111'!$F$4</f>
        <v>70101</v>
      </c>
      <c r="E74" s="123" t="str">
        <f>'[24]21111'!$F$5</f>
        <v>ALCALDÍA</v>
      </c>
      <c r="F74" s="122">
        <v>3000</v>
      </c>
      <c r="G74" s="122">
        <v>33611</v>
      </c>
      <c r="H74" s="124" t="s">
        <v>198</v>
      </c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6">
        <f t="shared" ref="V74:V137" si="6">SUM(J74:U74)</f>
        <v>0</v>
      </c>
      <c r="W74" s="121"/>
      <c r="X74" s="121"/>
    </row>
    <row r="75" spans="1:24" s="118" customFormat="1" ht="28.5" hidden="1" x14ac:dyDescent="0.25">
      <c r="A75" s="122" t="str">
        <f>'[24]21111'!$A$12</f>
        <v>07</v>
      </c>
      <c r="B75" s="122">
        <f>'[24]21111'!$F$2</f>
        <v>701</v>
      </c>
      <c r="C75" s="123" t="str">
        <f>'[24]21111'!$F$3</f>
        <v>ALCALDIA MUNICIPAL</v>
      </c>
      <c r="D75" s="122">
        <f>'[24]21111'!$F$4</f>
        <v>70101</v>
      </c>
      <c r="E75" s="123" t="str">
        <f>'[24]21111'!$F$5</f>
        <v>ALCALDÍA</v>
      </c>
      <c r="F75" s="122">
        <v>3000</v>
      </c>
      <c r="G75" s="122">
        <v>33911</v>
      </c>
      <c r="H75" s="124" t="s">
        <v>199</v>
      </c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6">
        <f t="shared" si="6"/>
        <v>0</v>
      </c>
      <c r="W75" s="121"/>
      <c r="X75" s="121"/>
    </row>
    <row r="76" spans="1:24" s="118" customFormat="1" ht="15" hidden="1" x14ac:dyDescent="0.25">
      <c r="A76" s="122" t="str">
        <f>'[24]21111'!$A$12</f>
        <v>07</v>
      </c>
      <c r="B76" s="122">
        <f>'[24]21111'!$F$2</f>
        <v>701</v>
      </c>
      <c r="C76" s="123" t="str">
        <f>'[24]21111'!$F$3</f>
        <v>ALCALDIA MUNICIPAL</v>
      </c>
      <c r="D76" s="122">
        <f>'[24]21111'!$F$4</f>
        <v>70101</v>
      </c>
      <c r="E76" s="123" t="str">
        <f>'[24]21111'!$F$5</f>
        <v>ALCALDÍA</v>
      </c>
      <c r="F76" s="122">
        <v>3000</v>
      </c>
      <c r="G76" s="122">
        <v>34111</v>
      </c>
      <c r="H76" s="124" t="s">
        <v>200</v>
      </c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6">
        <f t="shared" si="6"/>
        <v>0</v>
      </c>
      <c r="W76" s="121"/>
      <c r="X76" s="121"/>
    </row>
    <row r="77" spans="1:24" s="118" customFormat="1" ht="28.5" hidden="1" x14ac:dyDescent="0.25">
      <c r="A77" s="122" t="str">
        <f>'[24]21111'!$A$12</f>
        <v>07</v>
      </c>
      <c r="B77" s="122">
        <f>'[24]21111'!$F$2</f>
        <v>701</v>
      </c>
      <c r="C77" s="123" t="str">
        <f>'[24]21111'!$F$3</f>
        <v>ALCALDIA MUNICIPAL</v>
      </c>
      <c r="D77" s="122">
        <f>'[24]21111'!$F$4</f>
        <v>70101</v>
      </c>
      <c r="E77" s="123" t="str">
        <f>'[24]21111'!$F$5</f>
        <v>ALCALDÍA</v>
      </c>
      <c r="F77" s="122">
        <v>3000</v>
      </c>
      <c r="G77" s="122">
        <v>34211</v>
      </c>
      <c r="H77" s="124" t="s">
        <v>201</v>
      </c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6">
        <f t="shared" si="6"/>
        <v>0</v>
      </c>
      <c r="W77" s="121"/>
      <c r="X77" s="121"/>
    </row>
    <row r="78" spans="1:24" s="118" customFormat="1" ht="28.5" hidden="1" x14ac:dyDescent="0.25">
      <c r="A78" s="122" t="str">
        <f>'[24]21111'!$A$12</f>
        <v>07</v>
      </c>
      <c r="B78" s="122">
        <f>'[24]21111'!$F$2</f>
        <v>701</v>
      </c>
      <c r="C78" s="123" t="str">
        <f>'[24]21111'!$F$3</f>
        <v>ALCALDIA MUNICIPAL</v>
      </c>
      <c r="D78" s="122">
        <f>'[24]21111'!$F$4</f>
        <v>70101</v>
      </c>
      <c r="E78" s="123" t="str">
        <f>'[24]21111'!$F$5</f>
        <v>ALCALDÍA</v>
      </c>
      <c r="F78" s="122">
        <v>3000</v>
      </c>
      <c r="G78" s="122">
        <v>34311</v>
      </c>
      <c r="H78" s="124" t="s">
        <v>202</v>
      </c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6">
        <f t="shared" si="6"/>
        <v>0</v>
      </c>
      <c r="W78" s="121"/>
      <c r="X78" s="121"/>
    </row>
    <row r="79" spans="1:24" s="118" customFormat="1" ht="28.5" hidden="1" x14ac:dyDescent="0.25">
      <c r="A79" s="122" t="str">
        <f>'[24]21111'!$A$12</f>
        <v>07</v>
      </c>
      <c r="B79" s="122">
        <f>'[24]21111'!$F$2</f>
        <v>701</v>
      </c>
      <c r="C79" s="123" t="str">
        <f>'[24]21111'!$F$3</f>
        <v>ALCALDIA MUNICIPAL</v>
      </c>
      <c r="D79" s="122">
        <f>'[24]21111'!$F$4</f>
        <v>70101</v>
      </c>
      <c r="E79" s="123" t="str">
        <f>'[24]21111'!$F$5</f>
        <v>ALCALDÍA</v>
      </c>
      <c r="F79" s="122">
        <v>3000</v>
      </c>
      <c r="G79" s="122">
        <v>34411</v>
      </c>
      <c r="H79" s="124" t="s">
        <v>203</v>
      </c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6">
        <f t="shared" si="6"/>
        <v>0</v>
      </c>
      <c r="W79" s="121"/>
      <c r="X79" s="121"/>
    </row>
    <row r="80" spans="1:24" s="118" customFormat="1" ht="15" hidden="1" x14ac:dyDescent="0.25">
      <c r="A80" s="122" t="str">
        <f>'[24]21111'!$A$12</f>
        <v>07</v>
      </c>
      <c r="B80" s="122">
        <f>'[24]21111'!$F$2</f>
        <v>701</v>
      </c>
      <c r="C80" s="123" t="str">
        <f>'[24]21111'!$F$3</f>
        <v>ALCALDIA MUNICIPAL</v>
      </c>
      <c r="D80" s="122">
        <f>'[24]21111'!$F$4</f>
        <v>70101</v>
      </c>
      <c r="E80" s="123" t="str">
        <f>'[24]21111'!$F$5</f>
        <v>ALCALDÍA</v>
      </c>
      <c r="F80" s="122">
        <v>3000</v>
      </c>
      <c r="G80" s="122">
        <v>34511</v>
      </c>
      <c r="H80" s="124" t="s">
        <v>204</v>
      </c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6">
        <f t="shared" si="6"/>
        <v>0</v>
      </c>
      <c r="W80" s="121"/>
      <c r="X80" s="121"/>
    </row>
    <row r="81" spans="1:24" s="118" customFormat="1" ht="15" hidden="1" x14ac:dyDescent="0.25">
      <c r="A81" s="122" t="str">
        <f>'[24]21111'!$A$12</f>
        <v>07</v>
      </c>
      <c r="B81" s="122">
        <f>'[24]21111'!$F$2</f>
        <v>701</v>
      </c>
      <c r="C81" s="123" t="str">
        <f>'[24]21111'!$F$3</f>
        <v>ALCALDIA MUNICIPAL</v>
      </c>
      <c r="D81" s="122">
        <f>'[24]21111'!$F$4</f>
        <v>70101</v>
      </c>
      <c r="E81" s="123" t="str">
        <f>'[24]21111'!$F$5</f>
        <v>ALCALDÍA</v>
      </c>
      <c r="F81" s="122">
        <v>3000</v>
      </c>
      <c r="G81" s="122">
        <v>34711</v>
      </c>
      <c r="H81" s="124" t="s">
        <v>205</v>
      </c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6">
        <f t="shared" si="6"/>
        <v>0</v>
      </c>
      <c r="W81" s="121"/>
      <c r="X81" s="121"/>
    </row>
    <row r="82" spans="1:24" s="118" customFormat="1" ht="15" hidden="1" x14ac:dyDescent="0.25">
      <c r="A82" s="122" t="str">
        <f>'[24]21111'!$A$12</f>
        <v>07</v>
      </c>
      <c r="B82" s="122">
        <f>'[24]21111'!$F$2</f>
        <v>701</v>
      </c>
      <c r="C82" s="123" t="str">
        <f>'[24]21111'!$F$3</f>
        <v>ALCALDIA MUNICIPAL</v>
      </c>
      <c r="D82" s="122">
        <f>'[24]21111'!$F$4</f>
        <v>70101</v>
      </c>
      <c r="E82" s="123" t="str">
        <f>'[24]21111'!$F$5</f>
        <v>ALCALDÍA</v>
      </c>
      <c r="F82" s="122">
        <v>3000</v>
      </c>
      <c r="G82" s="122">
        <v>34811</v>
      </c>
      <c r="H82" s="124" t="s">
        <v>206</v>
      </c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6">
        <f t="shared" si="6"/>
        <v>0</v>
      </c>
      <c r="W82" s="121"/>
      <c r="X82" s="121"/>
    </row>
    <row r="83" spans="1:24" s="118" customFormat="1" ht="28.5" hidden="1" x14ac:dyDescent="0.25">
      <c r="A83" s="122" t="str">
        <f>'[24]21111'!$A$12</f>
        <v>07</v>
      </c>
      <c r="B83" s="122">
        <f>'[24]21111'!$F$2</f>
        <v>701</v>
      </c>
      <c r="C83" s="123" t="str">
        <f>'[24]21111'!$F$3</f>
        <v>ALCALDIA MUNICIPAL</v>
      </c>
      <c r="D83" s="122">
        <f>'[24]21111'!$F$4</f>
        <v>70101</v>
      </c>
      <c r="E83" s="123" t="str">
        <f>'[24]21111'!$F$5</f>
        <v>ALCALDÍA</v>
      </c>
      <c r="F83" s="122">
        <v>3000</v>
      </c>
      <c r="G83" s="122">
        <v>34911</v>
      </c>
      <c r="H83" s="124" t="s">
        <v>207</v>
      </c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6">
        <f t="shared" si="6"/>
        <v>0</v>
      </c>
      <c r="W83" s="121"/>
      <c r="X83" s="121"/>
    </row>
    <row r="84" spans="1:24" s="118" customFormat="1" ht="28.5" hidden="1" x14ac:dyDescent="0.25">
      <c r="A84" s="122" t="str">
        <f>'[24]21111'!$A$12</f>
        <v>07</v>
      </c>
      <c r="B84" s="122">
        <f>'[24]21111'!$F$2</f>
        <v>701</v>
      </c>
      <c r="C84" s="123" t="str">
        <f>'[24]21111'!$F$3</f>
        <v>ALCALDIA MUNICIPAL</v>
      </c>
      <c r="D84" s="122">
        <f>'[24]21111'!$F$4</f>
        <v>70101</v>
      </c>
      <c r="E84" s="123" t="str">
        <f>'[24]21111'!$F$5</f>
        <v>ALCALDÍA</v>
      </c>
      <c r="F84" s="122">
        <v>3000</v>
      </c>
      <c r="G84" s="122">
        <v>35111</v>
      </c>
      <c r="H84" s="124" t="s">
        <v>208</v>
      </c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6">
        <f t="shared" si="6"/>
        <v>0</v>
      </c>
      <c r="W84" s="121"/>
      <c r="X84" s="121"/>
    </row>
    <row r="85" spans="1:24" s="118" customFormat="1" ht="42.75" hidden="1" x14ac:dyDescent="0.25">
      <c r="A85" s="122" t="str">
        <f>'[24]21111'!$A$12</f>
        <v>07</v>
      </c>
      <c r="B85" s="122">
        <f>'[24]21111'!$F$2</f>
        <v>701</v>
      </c>
      <c r="C85" s="123" t="str">
        <f>'[24]21111'!$F$3</f>
        <v>ALCALDIA MUNICIPAL</v>
      </c>
      <c r="D85" s="122">
        <f>'[24]21111'!$F$4</f>
        <v>70101</v>
      </c>
      <c r="E85" s="123" t="str">
        <f>'[24]21111'!$F$5</f>
        <v>ALCALDÍA</v>
      </c>
      <c r="F85" s="122">
        <v>3000</v>
      </c>
      <c r="G85" s="122">
        <v>35211</v>
      </c>
      <c r="H85" s="124" t="s">
        <v>209</v>
      </c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6">
        <f t="shared" si="6"/>
        <v>0</v>
      </c>
      <c r="W85" s="121"/>
      <c r="X85" s="121"/>
    </row>
    <row r="86" spans="1:24" s="118" customFormat="1" ht="42.75" hidden="1" x14ac:dyDescent="0.25">
      <c r="A86" s="122" t="str">
        <f>'[24]21111'!$A$12</f>
        <v>07</v>
      </c>
      <c r="B86" s="122">
        <f>'[24]21111'!$F$2</f>
        <v>701</v>
      </c>
      <c r="C86" s="123" t="str">
        <f>'[24]21111'!$F$3</f>
        <v>ALCALDIA MUNICIPAL</v>
      </c>
      <c r="D86" s="122">
        <f>'[24]21111'!$F$4</f>
        <v>70101</v>
      </c>
      <c r="E86" s="123" t="str">
        <f>'[24]21111'!$F$5</f>
        <v>ALCALDÍA</v>
      </c>
      <c r="F86" s="122">
        <v>3000</v>
      </c>
      <c r="G86" s="122">
        <v>35311</v>
      </c>
      <c r="H86" s="124" t="s">
        <v>210</v>
      </c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6">
        <f t="shared" si="6"/>
        <v>0</v>
      </c>
      <c r="W86" s="121"/>
      <c r="X86" s="121"/>
    </row>
    <row r="87" spans="1:24" s="118" customFormat="1" ht="42.75" hidden="1" x14ac:dyDescent="0.25">
      <c r="A87" s="122" t="str">
        <f>'[24]21111'!$A$12</f>
        <v>07</v>
      </c>
      <c r="B87" s="122">
        <f>'[24]21111'!$F$2</f>
        <v>701</v>
      </c>
      <c r="C87" s="123" t="str">
        <f>'[24]21111'!$F$3</f>
        <v>ALCALDIA MUNICIPAL</v>
      </c>
      <c r="D87" s="122">
        <f>'[24]21111'!$F$4</f>
        <v>70101</v>
      </c>
      <c r="E87" s="123" t="str">
        <f>'[24]21111'!$F$5</f>
        <v>ALCALDÍA</v>
      </c>
      <c r="F87" s="122">
        <v>3000</v>
      </c>
      <c r="G87" s="122">
        <v>35411</v>
      </c>
      <c r="H87" s="124" t="s">
        <v>211</v>
      </c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6">
        <f t="shared" si="6"/>
        <v>0</v>
      </c>
      <c r="W87" s="121"/>
      <c r="X87" s="121"/>
    </row>
    <row r="88" spans="1:24" s="118" customFormat="1" ht="28.5" hidden="1" x14ac:dyDescent="0.25">
      <c r="A88" s="122" t="str">
        <f>'[24]21111'!$A$12</f>
        <v>07</v>
      </c>
      <c r="B88" s="122">
        <f>'[24]21111'!$F$2</f>
        <v>701</v>
      </c>
      <c r="C88" s="123" t="str">
        <f>'[24]21111'!$F$3</f>
        <v>ALCALDIA MUNICIPAL</v>
      </c>
      <c r="D88" s="122">
        <f>'[24]21111'!$F$4</f>
        <v>70101</v>
      </c>
      <c r="E88" s="123" t="str">
        <f>'[24]21111'!$F$5</f>
        <v>ALCALDÍA</v>
      </c>
      <c r="F88" s="122">
        <v>3000</v>
      </c>
      <c r="G88" s="122">
        <v>35511</v>
      </c>
      <c r="H88" s="124" t="s">
        <v>212</v>
      </c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6">
        <f t="shared" si="6"/>
        <v>0</v>
      </c>
      <c r="W88" s="121"/>
      <c r="X88" s="121"/>
    </row>
    <row r="89" spans="1:24" s="118" customFormat="1" ht="28.5" hidden="1" x14ac:dyDescent="0.25">
      <c r="A89" s="122" t="str">
        <f>'[24]21111'!$A$12</f>
        <v>07</v>
      </c>
      <c r="B89" s="122">
        <f>'[24]21111'!$F$2</f>
        <v>701</v>
      </c>
      <c r="C89" s="123" t="str">
        <f>'[24]21111'!$F$3</f>
        <v>ALCALDIA MUNICIPAL</v>
      </c>
      <c r="D89" s="122">
        <f>'[24]21111'!$F$4</f>
        <v>70101</v>
      </c>
      <c r="E89" s="123" t="str">
        <f>'[24]21111'!$F$5</f>
        <v>ALCALDÍA</v>
      </c>
      <c r="F89" s="122">
        <v>3000</v>
      </c>
      <c r="G89" s="122">
        <v>35611</v>
      </c>
      <c r="H89" s="124" t="s">
        <v>213</v>
      </c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6">
        <f t="shared" si="6"/>
        <v>0</v>
      </c>
      <c r="W89" s="121"/>
      <c r="X89" s="121"/>
    </row>
    <row r="90" spans="1:24" s="118" customFormat="1" ht="28.5" hidden="1" x14ac:dyDescent="0.25">
      <c r="A90" s="122" t="str">
        <f>'[24]21111'!$A$12</f>
        <v>07</v>
      </c>
      <c r="B90" s="122">
        <f>'[24]21111'!$F$2</f>
        <v>701</v>
      </c>
      <c r="C90" s="123" t="str">
        <f>'[24]21111'!$F$3</f>
        <v>ALCALDIA MUNICIPAL</v>
      </c>
      <c r="D90" s="122">
        <f>'[24]21111'!$F$4</f>
        <v>70101</v>
      </c>
      <c r="E90" s="123" t="str">
        <f>'[24]21111'!$F$5</f>
        <v>ALCALDÍA</v>
      </c>
      <c r="F90" s="122">
        <v>3000</v>
      </c>
      <c r="G90" s="122">
        <v>35711</v>
      </c>
      <c r="H90" s="124" t="s">
        <v>214</v>
      </c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6">
        <f t="shared" si="6"/>
        <v>0</v>
      </c>
      <c r="W90" s="121"/>
      <c r="X90" s="121"/>
    </row>
    <row r="91" spans="1:24" s="118" customFormat="1" ht="15" hidden="1" x14ac:dyDescent="0.25">
      <c r="A91" s="122" t="str">
        <f>'[24]21111'!$A$12</f>
        <v>07</v>
      </c>
      <c r="B91" s="122">
        <f>'[24]21111'!$F$2</f>
        <v>701</v>
      </c>
      <c r="C91" s="123" t="str">
        <f>'[24]21111'!$F$3</f>
        <v>ALCALDIA MUNICIPAL</v>
      </c>
      <c r="D91" s="122">
        <f>'[24]21111'!$F$4</f>
        <v>70101</v>
      </c>
      <c r="E91" s="123" t="str">
        <f>'[24]21111'!$F$5</f>
        <v>ALCALDÍA</v>
      </c>
      <c r="F91" s="122">
        <v>3000</v>
      </c>
      <c r="G91" s="122">
        <v>35811</v>
      </c>
      <c r="H91" s="124" t="s">
        <v>215</v>
      </c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6">
        <f t="shared" si="6"/>
        <v>0</v>
      </c>
      <c r="W91" s="121"/>
      <c r="X91" s="121"/>
    </row>
    <row r="92" spans="1:24" s="118" customFormat="1" ht="15" hidden="1" x14ac:dyDescent="0.25">
      <c r="A92" s="122" t="str">
        <f>'[24]21111'!$A$12</f>
        <v>07</v>
      </c>
      <c r="B92" s="122">
        <f>'[24]21111'!$F$2</f>
        <v>701</v>
      </c>
      <c r="C92" s="123" t="str">
        <f>'[24]21111'!$F$3</f>
        <v>ALCALDIA MUNICIPAL</v>
      </c>
      <c r="D92" s="122">
        <f>'[24]21111'!$F$4</f>
        <v>70101</v>
      </c>
      <c r="E92" s="123" t="str">
        <f>'[24]21111'!$F$5</f>
        <v>ALCALDÍA</v>
      </c>
      <c r="F92" s="122">
        <v>3000</v>
      </c>
      <c r="G92" s="122">
        <v>35911</v>
      </c>
      <c r="H92" s="124" t="s">
        <v>216</v>
      </c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6">
        <f t="shared" si="6"/>
        <v>0</v>
      </c>
      <c r="W92" s="121"/>
      <c r="X92" s="121"/>
    </row>
    <row r="93" spans="1:24" s="118" customFormat="1" ht="42.75" hidden="1" x14ac:dyDescent="0.25">
      <c r="A93" s="122" t="str">
        <f>'[24]21111'!$A$12</f>
        <v>07</v>
      </c>
      <c r="B93" s="122">
        <f>'[24]21111'!$F$2</f>
        <v>701</v>
      </c>
      <c r="C93" s="123" t="str">
        <f>'[24]21111'!$F$3</f>
        <v>ALCALDIA MUNICIPAL</v>
      </c>
      <c r="D93" s="122">
        <f>'[24]21111'!$F$4</f>
        <v>70101</v>
      </c>
      <c r="E93" s="123" t="str">
        <f>'[24]21111'!$F$5</f>
        <v>ALCALDÍA</v>
      </c>
      <c r="F93" s="122">
        <v>3000</v>
      </c>
      <c r="G93" s="122">
        <v>36111</v>
      </c>
      <c r="H93" s="124" t="s">
        <v>217</v>
      </c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6">
        <f t="shared" si="6"/>
        <v>0</v>
      </c>
      <c r="W93" s="121"/>
      <c r="X93" s="121"/>
    </row>
    <row r="94" spans="1:24" s="118" customFormat="1" ht="28.5" hidden="1" x14ac:dyDescent="0.25">
      <c r="A94" s="122" t="str">
        <f>'[24]21111'!$A$12</f>
        <v>07</v>
      </c>
      <c r="B94" s="122">
        <f>'[24]21111'!$F$2</f>
        <v>701</v>
      </c>
      <c r="C94" s="123" t="str">
        <f>'[24]21111'!$F$3</f>
        <v>ALCALDIA MUNICIPAL</v>
      </c>
      <c r="D94" s="122">
        <f>'[24]21111'!$F$4</f>
        <v>70101</v>
      </c>
      <c r="E94" s="123" t="str">
        <f>'[24]21111'!$F$5</f>
        <v>ALCALDÍA</v>
      </c>
      <c r="F94" s="122">
        <v>3000</v>
      </c>
      <c r="G94" s="122">
        <v>36311</v>
      </c>
      <c r="H94" s="124" t="s">
        <v>218</v>
      </c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6">
        <f t="shared" si="6"/>
        <v>0</v>
      </c>
      <c r="W94" s="121"/>
      <c r="X94" s="121"/>
    </row>
    <row r="95" spans="1:24" s="118" customFormat="1" ht="15" hidden="1" x14ac:dyDescent="0.25">
      <c r="A95" s="122" t="str">
        <f>'[24]21111'!$A$12</f>
        <v>07</v>
      </c>
      <c r="B95" s="122">
        <f>'[24]21111'!$F$2</f>
        <v>701</v>
      </c>
      <c r="C95" s="123" t="str">
        <f>'[24]21111'!$F$3</f>
        <v>ALCALDIA MUNICIPAL</v>
      </c>
      <c r="D95" s="122">
        <f>'[24]21111'!$F$4</f>
        <v>70101</v>
      </c>
      <c r="E95" s="123" t="str">
        <f>'[24]21111'!$F$5</f>
        <v>ALCALDÍA</v>
      </c>
      <c r="F95" s="122">
        <v>3000</v>
      </c>
      <c r="G95" s="122">
        <v>36411</v>
      </c>
      <c r="H95" s="124" t="s">
        <v>295</v>
      </c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6">
        <f t="shared" si="6"/>
        <v>0</v>
      </c>
      <c r="W95" s="121"/>
      <c r="X95" s="121"/>
    </row>
    <row r="96" spans="1:24" s="118" customFormat="1" ht="15" hidden="1" x14ac:dyDescent="0.25">
      <c r="A96" s="122" t="str">
        <f>'[24]21111'!$A$12</f>
        <v>07</v>
      </c>
      <c r="B96" s="122">
        <f>'[24]21111'!$F$2</f>
        <v>701</v>
      </c>
      <c r="C96" s="123" t="str">
        <f>'[24]21111'!$F$3</f>
        <v>ALCALDIA MUNICIPAL</v>
      </c>
      <c r="D96" s="122">
        <f>'[24]21111'!$F$4</f>
        <v>70101</v>
      </c>
      <c r="E96" s="123" t="str">
        <f>'[24]21111'!$F$5</f>
        <v>ALCALDÍA</v>
      </c>
      <c r="F96" s="122">
        <v>3000</v>
      </c>
      <c r="G96" s="122">
        <v>36911</v>
      </c>
      <c r="H96" s="124" t="s">
        <v>219</v>
      </c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6">
        <f t="shared" si="6"/>
        <v>0</v>
      </c>
      <c r="W96" s="121"/>
      <c r="X96" s="121"/>
    </row>
    <row r="97" spans="1:24" s="118" customFormat="1" ht="15" hidden="1" x14ac:dyDescent="0.25">
      <c r="A97" s="122" t="str">
        <f>'[24]21111'!$A$12</f>
        <v>07</v>
      </c>
      <c r="B97" s="122">
        <f>'[24]21111'!$F$2</f>
        <v>701</v>
      </c>
      <c r="C97" s="123" t="str">
        <f>'[24]21111'!$F$3</f>
        <v>ALCALDIA MUNICIPAL</v>
      </c>
      <c r="D97" s="122">
        <f>'[24]21111'!$F$4</f>
        <v>70101</v>
      </c>
      <c r="E97" s="123" t="str">
        <f>'[24]21111'!$F$5</f>
        <v>ALCALDÍA</v>
      </c>
      <c r="F97" s="122">
        <v>3000</v>
      </c>
      <c r="G97" s="122">
        <v>37111</v>
      </c>
      <c r="H97" s="124" t="s">
        <v>220</v>
      </c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6">
        <f t="shared" si="6"/>
        <v>0</v>
      </c>
      <c r="W97" s="121"/>
      <c r="X97" s="121"/>
    </row>
    <row r="98" spans="1:24" s="118" customFormat="1" ht="15" hidden="1" x14ac:dyDescent="0.25">
      <c r="A98" s="122" t="str">
        <f>'[24]21111'!$A$12</f>
        <v>07</v>
      </c>
      <c r="B98" s="122">
        <f>'[24]21111'!$F$2</f>
        <v>701</v>
      </c>
      <c r="C98" s="123" t="str">
        <f>'[24]21111'!$F$3</f>
        <v>ALCALDIA MUNICIPAL</v>
      </c>
      <c r="D98" s="122">
        <f>'[24]21111'!$F$4</f>
        <v>70101</v>
      </c>
      <c r="E98" s="123" t="str">
        <f>'[24]21111'!$F$5</f>
        <v>ALCALDÍA</v>
      </c>
      <c r="F98" s="122">
        <v>3000</v>
      </c>
      <c r="G98" s="122">
        <v>37211</v>
      </c>
      <c r="H98" s="124" t="s">
        <v>221</v>
      </c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6">
        <f t="shared" si="6"/>
        <v>0</v>
      </c>
      <c r="W98" s="121"/>
      <c r="X98" s="121"/>
    </row>
    <row r="99" spans="1:24" s="118" customFormat="1" ht="15" hidden="1" x14ac:dyDescent="0.25">
      <c r="A99" s="122" t="str">
        <f>'[24]21111'!$A$12</f>
        <v>07</v>
      </c>
      <c r="B99" s="122">
        <f>'[24]21111'!$F$2</f>
        <v>701</v>
      </c>
      <c r="C99" s="123" t="str">
        <f>'[24]21111'!$F$3</f>
        <v>ALCALDIA MUNICIPAL</v>
      </c>
      <c r="D99" s="122">
        <f>'[24]21111'!$F$4</f>
        <v>70101</v>
      </c>
      <c r="E99" s="123" t="str">
        <f>'[24]21111'!$F$5</f>
        <v>ALCALDÍA</v>
      </c>
      <c r="F99" s="122">
        <v>3000</v>
      </c>
      <c r="G99" s="122">
        <v>37411</v>
      </c>
      <c r="H99" s="124" t="s">
        <v>222</v>
      </c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6">
        <f t="shared" si="6"/>
        <v>0</v>
      </c>
      <c r="W99" s="121"/>
      <c r="X99" s="121"/>
    </row>
    <row r="100" spans="1:24" s="118" customFormat="1" ht="15" hidden="1" x14ac:dyDescent="0.25">
      <c r="A100" s="122" t="str">
        <f>'[24]21111'!$A$12</f>
        <v>07</v>
      </c>
      <c r="B100" s="122">
        <f>'[24]21111'!$F$2</f>
        <v>701</v>
      </c>
      <c r="C100" s="123" t="str">
        <f>'[24]21111'!$F$3</f>
        <v>ALCALDIA MUNICIPAL</v>
      </c>
      <c r="D100" s="122">
        <f>'[24]21111'!$F$4</f>
        <v>70101</v>
      </c>
      <c r="E100" s="123" t="str">
        <f>'[24]21111'!$F$5</f>
        <v>ALCALDÍA</v>
      </c>
      <c r="F100" s="122">
        <v>3000</v>
      </c>
      <c r="G100" s="122">
        <v>37511</v>
      </c>
      <c r="H100" s="124" t="s">
        <v>223</v>
      </c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6">
        <f t="shared" si="6"/>
        <v>0</v>
      </c>
      <c r="W100" s="121"/>
      <c r="X100" s="121"/>
    </row>
    <row r="101" spans="1:24" s="118" customFormat="1" ht="15" hidden="1" x14ac:dyDescent="0.25">
      <c r="A101" s="122" t="str">
        <f>'[24]21111'!$A$12</f>
        <v>07</v>
      </c>
      <c r="B101" s="122">
        <f>'[24]21111'!$F$2</f>
        <v>701</v>
      </c>
      <c r="C101" s="123" t="str">
        <f>'[24]21111'!$F$3</f>
        <v>ALCALDIA MUNICIPAL</v>
      </c>
      <c r="D101" s="122">
        <f>'[24]21111'!$F$4</f>
        <v>70101</v>
      </c>
      <c r="E101" s="123" t="str">
        <f>'[24]21111'!$F$5</f>
        <v>ALCALDÍA</v>
      </c>
      <c r="F101" s="122">
        <v>3000</v>
      </c>
      <c r="G101" s="122">
        <v>37611</v>
      </c>
      <c r="H101" s="124" t="s">
        <v>224</v>
      </c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6">
        <f t="shared" si="6"/>
        <v>0</v>
      </c>
      <c r="W101" s="121"/>
      <c r="X101" s="121"/>
    </row>
    <row r="102" spans="1:24" s="118" customFormat="1" ht="15" hidden="1" x14ac:dyDescent="0.25">
      <c r="A102" s="122" t="str">
        <f>'[24]21111'!$A$12</f>
        <v>07</v>
      </c>
      <c r="B102" s="122">
        <f>'[24]21111'!$F$2</f>
        <v>701</v>
      </c>
      <c r="C102" s="123" t="str">
        <f>'[24]21111'!$F$3</f>
        <v>ALCALDIA MUNICIPAL</v>
      </c>
      <c r="D102" s="122">
        <f>'[24]21111'!$F$4</f>
        <v>70101</v>
      </c>
      <c r="E102" s="123" t="str">
        <f>'[24]21111'!$F$5</f>
        <v>ALCALDÍA</v>
      </c>
      <c r="F102" s="122">
        <v>3000</v>
      </c>
      <c r="G102" s="122">
        <v>38111</v>
      </c>
      <c r="H102" s="124" t="s">
        <v>225</v>
      </c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6">
        <f t="shared" si="6"/>
        <v>0</v>
      </c>
      <c r="W102" s="121"/>
      <c r="X102" s="121"/>
    </row>
    <row r="103" spans="1:24" s="118" customFormat="1" ht="15" hidden="1" x14ac:dyDescent="0.25">
      <c r="A103" s="122" t="str">
        <f>'[24]21111'!$A$12</f>
        <v>07</v>
      </c>
      <c r="B103" s="122">
        <f>'[24]21111'!$F$2</f>
        <v>701</v>
      </c>
      <c r="C103" s="123" t="str">
        <f>'[24]21111'!$F$3</f>
        <v>ALCALDIA MUNICIPAL</v>
      </c>
      <c r="D103" s="122">
        <f>'[24]21111'!$F$4</f>
        <v>70101</v>
      </c>
      <c r="E103" s="123" t="str">
        <f>'[24]21111'!$F$5</f>
        <v>ALCALDÍA</v>
      </c>
      <c r="F103" s="122">
        <v>3000</v>
      </c>
      <c r="G103" s="122">
        <v>38211</v>
      </c>
      <c r="H103" s="124" t="s">
        <v>226</v>
      </c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6">
        <f t="shared" si="6"/>
        <v>0</v>
      </c>
      <c r="W103" s="121"/>
      <c r="X103" s="121"/>
    </row>
    <row r="104" spans="1:24" s="118" customFormat="1" ht="15" hidden="1" x14ac:dyDescent="0.25">
      <c r="A104" s="122" t="str">
        <f>'[24]21111'!$A$12</f>
        <v>07</v>
      </c>
      <c r="B104" s="122">
        <f>'[24]21111'!$F$2</f>
        <v>701</v>
      </c>
      <c r="C104" s="123" t="str">
        <f>'[24]21111'!$F$3</f>
        <v>ALCALDIA MUNICIPAL</v>
      </c>
      <c r="D104" s="122">
        <f>'[24]21111'!$F$4</f>
        <v>70101</v>
      </c>
      <c r="E104" s="123" t="str">
        <f>'[24]21111'!$F$5</f>
        <v>ALCALDÍA</v>
      </c>
      <c r="F104" s="122">
        <v>3000</v>
      </c>
      <c r="G104" s="122">
        <v>38311</v>
      </c>
      <c r="H104" s="124" t="s">
        <v>227</v>
      </c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6">
        <f t="shared" si="6"/>
        <v>0</v>
      </c>
      <c r="W104" s="121"/>
      <c r="X104" s="121"/>
    </row>
    <row r="105" spans="1:24" s="118" customFormat="1" ht="15" hidden="1" x14ac:dyDescent="0.25">
      <c r="A105" s="122" t="str">
        <f>'[24]21111'!$A$12</f>
        <v>07</v>
      </c>
      <c r="B105" s="122">
        <f>'[24]21111'!$F$2</f>
        <v>701</v>
      </c>
      <c r="C105" s="123" t="str">
        <f>'[24]21111'!$F$3</f>
        <v>ALCALDIA MUNICIPAL</v>
      </c>
      <c r="D105" s="122">
        <f>'[24]21111'!$F$4</f>
        <v>70101</v>
      </c>
      <c r="E105" s="123" t="str">
        <f>'[24]21111'!$F$5</f>
        <v>ALCALDÍA</v>
      </c>
      <c r="F105" s="122">
        <v>3000</v>
      </c>
      <c r="G105" s="122">
        <v>38511</v>
      </c>
      <c r="H105" s="124" t="s">
        <v>228</v>
      </c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6">
        <f t="shared" si="6"/>
        <v>0</v>
      </c>
      <c r="W105" s="121"/>
      <c r="X105" s="121"/>
    </row>
    <row r="106" spans="1:24" s="118" customFormat="1" ht="15" hidden="1" x14ac:dyDescent="0.25">
      <c r="A106" s="122" t="str">
        <f>'[24]21111'!$A$12</f>
        <v>07</v>
      </c>
      <c r="B106" s="122">
        <f>'[24]21111'!$F$2</f>
        <v>701</v>
      </c>
      <c r="C106" s="123" t="str">
        <f>'[24]21111'!$F$3</f>
        <v>ALCALDIA MUNICIPAL</v>
      </c>
      <c r="D106" s="122">
        <f>'[24]21111'!$F$4</f>
        <v>70101</v>
      </c>
      <c r="E106" s="123" t="str">
        <f>'[24]21111'!$F$5</f>
        <v>ALCALDÍA</v>
      </c>
      <c r="F106" s="122">
        <v>3000</v>
      </c>
      <c r="G106" s="122">
        <v>39111</v>
      </c>
      <c r="H106" s="124" t="s">
        <v>229</v>
      </c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6">
        <f t="shared" si="6"/>
        <v>0</v>
      </c>
      <c r="W106" s="121"/>
      <c r="X106" s="121"/>
    </row>
    <row r="107" spans="1:24" s="118" customFormat="1" ht="15" hidden="1" x14ac:dyDescent="0.25">
      <c r="A107" s="122" t="str">
        <f>'[24]21111'!$A$12</f>
        <v>07</v>
      </c>
      <c r="B107" s="122">
        <f>'[24]21111'!$F$2</f>
        <v>701</v>
      </c>
      <c r="C107" s="123" t="str">
        <f>'[24]21111'!$F$3</f>
        <v>ALCALDIA MUNICIPAL</v>
      </c>
      <c r="D107" s="122">
        <f>'[24]21111'!$F$4</f>
        <v>70101</v>
      </c>
      <c r="E107" s="123" t="str">
        <f>'[24]21111'!$F$5</f>
        <v>ALCALDÍA</v>
      </c>
      <c r="F107" s="122">
        <v>3000</v>
      </c>
      <c r="G107" s="122">
        <v>39211</v>
      </c>
      <c r="H107" s="124" t="s">
        <v>230</v>
      </c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6">
        <f t="shared" si="6"/>
        <v>0</v>
      </c>
      <c r="W107" s="121"/>
      <c r="X107" s="121"/>
    </row>
    <row r="108" spans="1:24" s="118" customFormat="1" ht="28.5" hidden="1" x14ac:dyDescent="0.25">
      <c r="A108" s="122" t="str">
        <f>'[24]21111'!$A$12</f>
        <v>07</v>
      </c>
      <c r="B108" s="122">
        <f>'[24]21111'!$F$2</f>
        <v>701</v>
      </c>
      <c r="C108" s="123" t="str">
        <f>'[24]21111'!$F$3</f>
        <v>ALCALDIA MUNICIPAL</v>
      </c>
      <c r="D108" s="122">
        <f>'[24]21111'!$F$4</f>
        <v>70101</v>
      </c>
      <c r="E108" s="123" t="str">
        <f>'[24]21111'!$F$5</f>
        <v>ALCALDÍA</v>
      </c>
      <c r="F108" s="122">
        <v>3000</v>
      </c>
      <c r="G108" s="122">
        <v>39411</v>
      </c>
      <c r="H108" s="124" t="s">
        <v>231</v>
      </c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6">
        <f t="shared" si="6"/>
        <v>0</v>
      </c>
      <c r="W108" s="121"/>
      <c r="X108" s="121"/>
    </row>
    <row r="109" spans="1:24" s="118" customFormat="1" ht="15" hidden="1" x14ac:dyDescent="0.25">
      <c r="A109" s="122" t="str">
        <f>'[24]21111'!$A$12</f>
        <v>07</v>
      </c>
      <c r="B109" s="122">
        <f>'[24]21111'!$F$2</f>
        <v>701</v>
      </c>
      <c r="C109" s="123" t="str">
        <f>'[24]21111'!$F$3</f>
        <v>ALCALDIA MUNICIPAL</v>
      </c>
      <c r="D109" s="122">
        <f>'[24]21111'!$F$4</f>
        <v>70101</v>
      </c>
      <c r="E109" s="123" t="str">
        <f>'[24]21111'!$F$5</f>
        <v>ALCALDÍA</v>
      </c>
      <c r="F109" s="122">
        <v>3000</v>
      </c>
      <c r="G109" s="122">
        <v>39511</v>
      </c>
      <c r="H109" s="124" t="s">
        <v>232</v>
      </c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6">
        <f t="shared" si="6"/>
        <v>0</v>
      </c>
      <c r="W109" s="121"/>
      <c r="X109" s="121"/>
    </row>
    <row r="110" spans="1:24" s="118" customFormat="1" ht="15" hidden="1" x14ac:dyDescent="0.25">
      <c r="A110" s="122" t="str">
        <f>'[24]21111'!$A$12</f>
        <v>07</v>
      </c>
      <c r="B110" s="122">
        <f>'[24]21111'!$F$2</f>
        <v>701</v>
      </c>
      <c r="C110" s="123" t="str">
        <f>'[24]21111'!$F$3</f>
        <v>ALCALDIA MUNICIPAL</v>
      </c>
      <c r="D110" s="122">
        <f>'[24]21111'!$F$4</f>
        <v>70101</v>
      </c>
      <c r="E110" s="123" t="str">
        <f>'[24]21111'!$F$5</f>
        <v>ALCALDÍA</v>
      </c>
      <c r="F110" s="122">
        <v>3000</v>
      </c>
      <c r="G110" s="122">
        <v>39611</v>
      </c>
      <c r="H110" s="124" t="s">
        <v>233</v>
      </c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6">
        <f t="shared" si="6"/>
        <v>0</v>
      </c>
      <c r="W110" s="121"/>
      <c r="X110" s="121"/>
    </row>
    <row r="111" spans="1:24" s="118" customFormat="1" ht="28.5" hidden="1" x14ac:dyDescent="0.25">
      <c r="A111" s="122" t="str">
        <f>'[24]21111'!$A$12</f>
        <v>07</v>
      </c>
      <c r="B111" s="122">
        <f>'[24]21111'!$F$2</f>
        <v>701</v>
      </c>
      <c r="C111" s="123" t="str">
        <f>'[24]21111'!$F$3</f>
        <v>ALCALDIA MUNICIPAL</v>
      </c>
      <c r="D111" s="122">
        <f>'[24]21111'!$F$4</f>
        <v>70101</v>
      </c>
      <c r="E111" s="123" t="str">
        <f>'[24]21111'!$F$5</f>
        <v>ALCALDÍA</v>
      </c>
      <c r="F111" s="122">
        <v>3000</v>
      </c>
      <c r="G111" s="122">
        <v>39811</v>
      </c>
      <c r="H111" s="124" t="s">
        <v>234</v>
      </c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6">
        <f t="shared" si="6"/>
        <v>0</v>
      </c>
      <c r="W111" s="121"/>
      <c r="X111" s="121"/>
    </row>
    <row r="112" spans="1:24" s="118" customFormat="1" ht="15" hidden="1" x14ac:dyDescent="0.25">
      <c r="A112" s="122" t="str">
        <f>'[24]21111'!$A$12</f>
        <v>07</v>
      </c>
      <c r="B112" s="122">
        <f>'[24]21111'!$F$2</f>
        <v>701</v>
      </c>
      <c r="C112" s="123" t="str">
        <f>'[24]21111'!$F$3</f>
        <v>ALCALDIA MUNICIPAL</v>
      </c>
      <c r="D112" s="122">
        <f>'[24]21111'!$F$4</f>
        <v>70101</v>
      </c>
      <c r="E112" s="123" t="str">
        <f>'[24]21111'!$F$5</f>
        <v>ALCALDÍA</v>
      </c>
      <c r="F112" s="122">
        <v>3000</v>
      </c>
      <c r="G112" s="122">
        <v>39911</v>
      </c>
      <c r="H112" s="124" t="s">
        <v>235</v>
      </c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6">
        <f t="shared" si="6"/>
        <v>0</v>
      </c>
      <c r="W112" s="121"/>
      <c r="X112" s="121"/>
    </row>
    <row r="113" spans="1:24" s="118" customFormat="1" ht="28.5" hidden="1" x14ac:dyDescent="0.25">
      <c r="A113" s="2" t="str">
        <f>'[24]21111'!$A$12</f>
        <v>07</v>
      </c>
      <c r="B113" s="2">
        <f>'[24]21111'!$F$2</f>
        <v>701</v>
      </c>
      <c r="C113" s="1" t="str">
        <f>'[24]21111'!$F$3</f>
        <v>ALCALDIA MUNICIPAL</v>
      </c>
      <c r="D113" s="2">
        <f>'[24]21111'!$F$4</f>
        <v>70101</v>
      </c>
      <c r="E113" s="1" t="str">
        <f>'[24]21111'!$F$5</f>
        <v>ALCALDÍA</v>
      </c>
      <c r="F113" s="2">
        <v>4000</v>
      </c>
      <c r="G113" s="2">
        <v>41411</v>
      </c>
      <c r="H113" s="114" t="s">
        <v>296</v>
      </c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116">
        <f t="shared" si="6"/>
        <v>0</v>
      </c>
      <c r="W113" s="121"/>
      <c r="X113" s="121"/>
    </row>
    <row r="114" spans="1:24" s="118" customFormat="1" ht="15" hidden="1" x14ac:dyDescent="0.25">
      <c r="A114" s="2" t="str">
        <f>'[24]21111'!$A$12</f>
        <v>07</v>
      </c>
      <c r="B114" s="2">
        <f>'[24]21111'!$F$2</f>
        <v>701</v>
      </c>
      <c r="C114" s="1" t="str">
        <f>'[24]21111'!$F$3</f>
        <v>ALCALDIA MUNICIPAL</v>
      </c>
      <c r="D114" s="2">
        <f>'[24]21111'!$F$4</f>
        <v>70101</v>
      </c>
      <c r="E114" s="1" t="str">
        <f>'[24]21111'!$F$5</f>
        <v>ALCALDÍA</v>
      </c>
      <c r="F114" s="2">
        <v>4000</v>
      </c>
      <c r="G114" s="2">
        <v>43611</v>
      </c>
      <c r="H114" s="114" t="s">
        <v>236</v>
      </c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6">
        <f t="shared" si="6"/>
        <v>0</v>
      </c>
      <c r="W114" s="121"/>
      <c r="X114" s="121"/>
    </row>
    <row r="115" spans="1:24" s="118" customFormat="1" ht="15" hidden="1" x14ac:dyDescent="0.25">
      <c r="A115" s="2" t="str">
        <f>'[24]21111'!$A$12</f>
        <v>07</v>
      </c>
      <c r="B115" s="2">
        <f>'[24]21111'!$F$2</f>
        <v>701</v>
      </c>
      <c r="C115" s="1" t="str">
        <f>'[24]21111'!$F$3</f>
        <v>ALCALDIA MUNICIPAL</v>
      </c>
      <c r="D115" s="2">
        <f>'[24]21111'!$F$4</f>
        <v>70101</v>
      </c>
      <c r="E115" s="1" t="str">
        <f>'[24]21111'!$F$5</f>
        <v>ALCALDÍA</v>
      </c>
      <c r="F115" s="2">
        <v>4000</v>
      </c>
      <c r="G115" s="2">
        <v>44111</v>
      </c>
      <c r="H115" s="114" t="s">
        <v>237</v>
      </c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6">
        <f t="shared" si="6"/>
        <v>0</v>
      </c>
      <c r="W115" s="121"/>
      <c r="X115" s="121"/>
    </row>
    <row r="116" spans="1:24" s="118" customFormat="1" ht="28.5" hidden="1" x14ac:dyDescent="0.25">
      <c r="A116" s="2" t="str">
        <f>'[24]21111'!$A$12</f>
        <v>07</v>
      </c>
      <c r="B116" s="2">
        <f>'[24]21111'!$F$2</f>
        <v>701</v>
      </c>
      <c r="C116" s="1" t="str">
        <f>'[24]21111'!$F$3</f>
        <v>ALCALDIA MUNICIPAL</v>
      </c>
      <c r="D116" s="2">
        <f>'[24]21111'!$F$4</f>
        <v>70101</v>
      </c>
      <c r="E116" s="1" t="str">
        <f>'[24]21111'!$F$5</f>
        <v>ALCALDÍA</v>
      </c>
      <c r="F116" s="2">
        <v>4000</v>
      </c>
      <c r="G116" s="2">
        <v>44211</v>
      </c>
      <c r="H116" s="114" t="s">
        <v>238</v>
      </c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6">
        <f t="shared" si="6"/>
        <v>0</v>
      </c>
      <c r="W116" s="121"/>
      <c r="X116" s="121"/>
    </row>
    <row r="117" spans="1:24" s="118" customFormat="1" ht="15" hidden="1" x14ac:dyDescent="0.25">
      <c r="A117" s="2" t="str">
        <f>'[24]21111'!$A$12</f>
        <v>07</v>
      </c>
      <c r="B117" s="2">
        <f>'[24]21111'!$F$2</f>
        <v>701</v>
      </c>
      <c r="C117" s="1" t="str">
        <f>'[24]21111'!$F$3</f>
        <v>ALCALDIA MUNICIPAL</v>
      </c>
      <c r="D117" s="2">
        <f>'[24]21111'!$F$4</f>
        <v>70101</v>
      </c>
      <c r="E117" s="1" t="str">
        <f>'[24]21111'!$F$5</f>
        <v>ALCALDÍA</v>
      </c>
      <c r="F117" s="2">
        <v>4000</v>
      </c>
      <c r="G117" s="2">
        <v>44311</v>
      </c>
      <c r="H117" s="114" t="s">
        <v>239</v>
      </c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6">
        <f t="shared" si="6"/>
        <v>0</v>
      </c>
      <c r="W117" s="121"/>
      <c r="X117" s="121"/>
    </row>
    <row r="118" spans="1:24" s="118" customFormat="1" ht="28.5" hidden="1" x14ac:dyDescent="0.25">
      <c r="A118" s="2" t="str">
        <f>'[24]21111'!$A$12</f>
        <v>07</v>
      </c>
      <c r="B118" s="2">
        <f>'[24]21111'!$F$2</f>
        <v>701</v>
      </c>
      <c r="C118" s="1" t="str">
        <f>'[24]21111'!$F$3</f>
        <v>ALCALDIA MUNICIPAL</v>
      </c>
      <c r="D118" s="2">
        <f>'[24]21111'!$F$4</f>
        <v>70101</v>
      </c>
      <c r="E118" s="1" t="str">
        <f>'[24]21111'!$F$5</f>
        <v>ALCALDÍA</v>
      </c>
      <c r="F118" s="2">
        <v>4000</v>
      </c>
      <c r="G118" s="2">
        <v>44511</v>
      </c>
      <c r="H118" s="114" t="s">
        <v>240</v>
      </c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6">
        <f t="shared" si="6"/>
        <v>0</v>
      </c>
      <c r="W118" s="121"/>
      <c r="X118" s="121"/>
    </row>
    <row r="119" spans="1:24" s="118" customFormat="1" ht="28.5" hidden="1" x14ac:dyDescent="0.25">
      <c r="A119" s="2" t="str">
        <f>'[24]21111'!$A$12</f>
        <v>07</v>
      </c>
      <c r="B119" s="2">
        <f>'[24]21111'!$F$2</f>
        <v>701</v>
      </c>
      <c r="C119" s="1" t="str">
        <f>'[24]21111'!$F$3</f>
        <v>ALCALDIA MUNICIPAL</v>
      </c>
      <c r="D119" s="2">
        <f>'[24]21111'!$F$4</f>
        <v>70101</v>
      </c>
      <c r="E119" s="1" t="str">
        <f>'[24]21111'!$F$5</f>
        <v>ALCALDÍA</v>
      </c>
      <c r="F119" s="2">
        <v>4000</v>
      </c>
      <c r="G119" s="2">
        <v>44811</v>
      </c>
      <c r="H119" s="114" t="s">
        <v>241</v>
      </c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6">
        <f t="shared" si="6"/>
        <v>0</v>
      </c>
      <c r="W119" s="121"/>
      <c r="X119" s="121"/>
    </row>
    <row r="120" spans="1:24" s="118" customFormat="1" ht="15" hidden="1" x14ac:dyDescent="0.25">
      <c r="A120" s="2" t="str">
        <f>'[24]21111'!$A$12</f>
        <v>07</v>
      </c>
      <c r="B120" s="2">
        <f>'[24]21111'!$F$2</f>
        <v>701</v>
      </c>
      <c r="C120" s="1" t="str">
        <f>'[24]21111'!$F$3</f>
        <v>ALCALDIA MUNICIPAL</v>
      </c>
      <c r="D120" s="2">
        <f>'[24]21111'!$F$4</f>
        <v>70101</v>
      </c>
      <c r="E120" s="1" t="str">
        <f>'[24]21111'!$F$5</f>
        <v>ALCALDÍA</v>
      </c>
      <c r="F120" s="2">
        <v>4000</v>
      </c>
      <c r="G120" s="2">
        <v>45114</v>
      </c>
      <c r="H120" s="114" t="s">
        <v>242</v>
      </c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6">
        <f t="shared" si="6"/>
        <v>0</v>
      </c>
      <c r="W120" s="121"/>
      <c r="X120" s="121"/>
    </row>
    <row r="121" spans="1:24" s="118" customFormat="1" ht="15" hidden="1" x14ac:dyDescent="0.25">
      <c r="A121" s="2" t="str">
        <f>'[24]21111'!$A$12</f>
        <v>07</v>
      </c>
      <c r="B121" s="2">
        <f>'[24]21111'!$F$2</f>
        <v>701</v>
      </c>
      <c r="C121" s="1" t="str">
        <f>'[24]21111'!$F$3</f>
        <v>ALCALDIA MUNICIPAL</v>
      </c>
      <c r="D121" s="2">
        <f>'[24]21111'!$F$4</f>
        <v>70101</v>
      </c>
      <c r="E121" s="1" t="str">
        <f>'[24]21111'!$F$5</f>
        <v>ALCALDÍA</v>
      </c>
      <c r="F121" s="2">
        <v>4000</v>
      </c>
      <c r="G121" s="2">
        <v>45214</v>
      </c>
      <c r="H121" s="114" t="s">
        <v>243</v>
      </c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6">
        <f t="shared" si="6"/>
        <v>0</v>
      </c>
      <c r="W121" s="121"/>
      <c r="X121" s="121"/>
    </row>
    <row r="122" spans="1:24" s="118" customFormat="1" ht="15" hidden="1" x14ac:dyDescent="0.25">
      <c r="A122" s="2" t="str">
        <f>'[24]21111'!$A$12</f>
        <v>07</v>
      </c>
      <c r="B122" s="2">
        <f>'[24]21111'!$F$2</f>
        <v>701</v>
      </c>
      <c r="C122" s="1" t="str">
        <f>'[24]21111'!$F$3</f>
        <v>ALCALDIA MUNICIPAL</v>
      </c>
      <c r="D122" s="2">
        <f>'[24]21111'!$F$4</f>
        <v>70101</v>
      </c>
      <c r="E122" s="1" t="str">
        <f>'[24]21111'!$F$5</f>
        <v>ALCALDÍA</v>
      </c>
      <c r="F122" s="2">
        <v>4000</v>
      </c>
      <c r="G122" s="2">
        <v>45914</v>
      </c>
      <c r="H122" s="114" t="s">
        <v>244</v>
      </c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6">
        <f t="shared" si="6"/>
        <v>0</v>
      </c>
      <c r="W122" s="121"/>
      <c r="X122" s="121"/>
    </row>
    <row r="123" spans="1:24" s="118" customFormat="1" ht="28.5" hidden="1" x14ac:dyDescent="0.25">
      <c r="A123" s="2" t="str">
        <f>'[24]21111'!$A$12</f>
        <v>07</v>
      </c>
      <c r="B123" s="2">
        <f>'[24]21111'!$F$2</f>
        <v>701</v>
      </c>
      <c r="C123" s="1" t="str">
        <f>'[24]21111'!$F$3</f>
        <v>ALCALDIA MUNICIPAL</v>
      </c>
      <c r="D123" s="2">
        <f>'[24]21111'!$F$4</f>
        <v>70101</v>
      </c>
      <c r="E123" s="1" t="str">
        <f>'[24]21111'!$F$5</f>
        <v>ALCALDÍA</v>
      </c>
      <c r="F123" s="2">
        <v>4000</v>
      </c>
      <c r="G123" s="2">
        <v>49211</v>
      </c>
      <c r="H123" s="114" t="s">
        <v>245</v>
      </c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6">
        <f t="shared" si="6"/>
        <v>0</v>
      </c>
      <c r="W123" s="121"/>
      <c r="X123" s="121"/>
    </row>
    <row r="124" spans="1:24" s="118" customFormat="1" ht="15" hidden="1" x14ac:dyDescent="0.25">
      <c r="A124" s="122" t="str">
        <f>'[24]21111'!$A$12</f>
        <v>07</v>
      </c>
      <c r="B124" s="122">
        <f>'[24]21111'!$F$2</f>
        <v>701</v>
      </c>
      <c r="C124" s="123" t="str">
        <f>'[24]21111'!$F$3</f>
        <v>ALCALDIA MUNICIPAL</v>
      </c>
      <c r="D124" s="122">
        <f>'[24]21111'!$F$4</f>
        <v>70101</v>
      </c>
      <c r="E124" s="123" t="str">
        <f>'[24]21111'!$F$5</f>
        <v>ALCALDÍA</v>
      </c>
      <c r="F124" s="122">
        <v>5000</v>
      </c>
      <c r="G124" s="122">
        <v>51112</v>
      </c>
      <c r="H124" s="124" t="s">
        <v>246</v>
      </c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6">
        <f t="shared" si="6"/>
        <v>0</v>
      </c>
      <c r="W124" s="121"/>
      <c r="X124" s="121"/>
    </row>
    <row r="125" spans="1:24" s="118" customFormat="1" ht="15" hidden="1" x14ac:dyDescent="0.25">
      <c r="A125" s="122" t="str">
        <f>'[24]21111'!$A$12</f>
        <v>07</v>
      </c>
      <c r="B125" s="122">
        <f>'[24]21111'!$F$2</f>
        <v>701</v>
      </c>
      <c r="C125" s="123" t="str">
        <f>'[24]21111'!$F$3</f>
        <v>ALCALDIA MUNICIPAL</v>
      </c>
      <c r="D125" s="122">
        <f>'[24]21111'!$F$4</f>
        <v>70101</v>
      </c>
      <c r="E125" s="123" t="str">
        <f>'[24]21111'!$F$5</f>
        <v>ALCALDÍA</v>
      </c>
      <c r="F125" s="122">
        <v>5000</v>
      </c>
      <c r="G125" s="122">
        <v>51212</v>
      </c>
      <c r="H125" s="124" t="s">
        <v>297</v>
      </c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6">
        <f t="shared" si="6"/>
        <v>0</v>
      </c>
      <c r="W125" s="121"/>
      <c r="X125" s="121"/>
    </row>
    <row r="126" spans="1:24" s="118" customFormat="1" ht="15" hidden="1" x14ac:dyDescent="0.25">
      <c r="A126" s="122" t="str">
        <f>'[24]21111'!$A$12</f>
        <v>07</v>
      </c>
      <c r="B126" s="122">
        <f>'[24]21111'!$F$2</f>
        <v>701</v>
      </c>
      <c r="C126" s="123" t="str">
        <f>'[24]21111'!$F$3</f>
        <v>ALCALDIA MUNICIPAL</v>
      </c>
      <c r="D126" s="122">
        <f>'[24]21111'!$F$4</f>
        <v>70101</v>
      </c>
      <c r="E126" s="123" t="str">
        <f>'[24]21111'!$F$5</f>
        <v>ALCALDÍA</v>
      </c>
      <c r="F126" s="122">
        <v>5000</v>
      </c>
      <c r="G126" s="122">
        <v>51312</v>
      </c>
      <c r="H126" s="124" t="s">
        <v>247</v>
      </c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6">
        <f t="shared" si="6"/>
        <v>0</v>
      </c>
      <c r="W126" s="121"/>
      <c r="X126" s="121"/>
    </row>
    <row r="127" spans="1:24" s="118" customFormat="1" ht="28.5" hidden="1" x14ac:dyDescent="0.25">
      <c r="A127" s="122" t="str">
        <f>'[24]21111'!$A$12</f>
        <v>07</v>
      </c>
      <c r="B127" s="122">
        <f>'[24]21111'!$F$2</f>
        <v>701</v>
      </c>
      <c r="C127" s="123" t="str">
        <f>'[24]21111'!$F$3</f>
        <v>ALCALDIA MUNICIPAL</v>
      </c>
      <c r="D127" s="122">
        <f>'[24]21111'!$F$4</f>
        <v>70101</v>
      </c>
      <c r="E127" s="123" t="str">
        <f>'[24]21111'!$F$5</f>
        <v>ALCALDÍA</v>
      </c>
      <c r="F127" s="122">
        <v>5000</v>
      </c>
      <c r="G127" s="122">
        <v>51512</v>
      </c>
      <c r="H127" s="124" t="s">
        <v>248</v>
      </c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6">
        <f t="shared" si="6"/>
        <v>0</v>
      </c>
      <c r="W127" s="121"/>
      <c r="X127" s="121"/>
    </row>
    <row r="128" spans="1:24" s="118" customFormat="1" ht="28.5" hidden="1" x14ac:dyDescent="0.25">
      <c r="A128" s="122" t="str">
        <f>'[24]21111'!$A$12</f>
        <v>07</v>
      </c>
      <c r="B128" s="122">
        <f>'[24]21111'!$F$2</f>
        <v>701</v>
      </c>
      <c r="C128" s="123" t="str">
        <f>'[24]21111'!$F$3</f>
        <v>ALCALDIA MUNICIPAL</v>
      </c>
      <c r="D128" s="122">
        <f>'[24]21111'!$F$4</f>
        <v>70101</v>
      </c>
      <c r="E128" s="123" t="str">
        <f>'[24]21111'!$F$5</f>
        <v>ALCALDÍA</v>
      </c>
      <c r="F128" s="122">
        <v>5000</v>
      </c>
      <c r="G128" s="122">
        <v>51912</v>
      </c>
      <c r="H128" s="124" t="s">
        <v>249</v>
      </c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6">
        <f t="shared" si="6"/>
        <v>0</v>
      </c>
      <c r="W128" s="121"/>
      <c r="X128" s="121"/>
    </row>
    <row r="129" spans="1:24" s="118" customFormat="1" ht="15" hidden="1" x14ac:dyDescent="0.25">
      <c r="A129" s="122" t="str">
        <f>'[24]21111'!$A$12</f>
        <v>07</v>
      </c>
      <c r="B129" s="122">
        <f>'[24]21111'!$F$2</f>
        <v>701</v>
      </c>
      <c r="C129" s="123" t="str">
        <f>'[24]21111'!$F$3</f>
        <v>ALCALDIA MUNICIPAL</v>
      </c>
      <c r="D129" s="122">
        <f>'[24]21111'!$F$4</f>
        <v>70101</v>
      </c>
      <c r="E129" s="123" t="str">
        <f>'[24]21111'!$F$5</f>
        <v>ALCALDÍA</v>
      </c>
      <c r="F129" s="122">
        <v>5000</v>
      </c>
      <c r="G129" s="122">
        <v>52112</v>
      </c>
      <c r="H129" s="124" t="s">
        <v>250</v>
      </c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6">
        <f t="shared" si="6"/>
        <v>0</v>
      </c>
      <c r="W129" s="121"/>
      <c r="X129" s="121"/>
    </row>
    <row r="130" spans="1:24" s="118" customFormat="1" ht="15" hidden="1" x14ac:dyDescent="0.25">
      <c r="A130" s="122" t="str">
        <f>'[24]21111'!$A$12</f>
        <v>07</v>
      </c>
      <c r="B130" s="122">
        <f>'[24]21111'!$F$2</f>
        <v>701</v>
      </c>
      <c r="C130" s="123" t="str">
        <f>'[24]21111'!$F$3</f>
        <v>ALCALDIA MUNICIPAL</v>
      </c>
      <c r="D130" s="122">
        <f>'[24]21111'!$F$4</f>
        <v>70101</v>
      </c>
      <c r="E130" s="123" t="str">
        <f>'[24]21111'!$F$5</f>
        <v>ALCALDÍA</v>
      </c>
      <c r="F130" s="122">
        <v>5000</v>
      </c>
      <c r="G130" s="122">
        <v>52212</v>
      </c>
      <c r="H130" s="124" t="s">
        <v>251</v>
      </c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6">
        <f t="shared" si="6"/>
        <v>0</v>
      </c>
      <c r="W130" s="121"/>
      <c r="X130" s="121"/>
    </row>
    <row r="131" spans="1:24" s="118" customFormat="1" ht="15" hidden="1" x14ac:dyDescent="0.25">
      <c r="A131" s="122" t="str">
        <f>'[24]21111'!$A$12</f>
        <v>07</v>
      </c>
      <c r="B131" s="122">
        <f>'[24]21111'!$F$2</f>
        <v>701</v>
      </c>
      <c r="C131" s="123" t="str">
        <f>'[24]21111'!$F$3</f>
        <v>ALCALDIA MUNICIPAL</v>
      </c>
      <c r="D131" s="122">
        <f>'[24]21111'!$F$4</f>
        <v>70101</v>
      </c>
      <c r="E131" s="123" t="str">
        <f>'[24]21111'!$F$5</f>
        <v>ALCALDÍA</v>
      </c>
      <c r="F131" s="122">
        <v>5000</v>
      </c>
      <c r="G131" s="122">
        <v>52312</v>
      </c>
      <c r="H131" s="124" t="s">
        <v>252</v>
      </c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6">
        <f t="shared" si="6"/>
        <v>0</v>
      </c>
      <c r="W131" s="121"/>
      <c r="X131" s="121"/>
    </row>
    <row r="132" spans="1:24" s="118" customFormat="1" ht="28.5" hidden="1" x14ac:dyDescent="0.25">
      <c r="A132" s="122" t="str">
        <f>'[24]21111'!$A$12</f>
        <v>07</v>
      </c>
      <c r="B132" s="122">
        <f>'[24]21111'!$F$2</f>
        <v>701</v>
      </c>
      <c r="C132" s="123" t="str">
        <f>'[24]21111'!$F$3</f>
        <v>ALCALDIA MUNICIPAL</v>
      </c>
      <c r="D132" s="122">
        <f>'[24]21111'!$F$4</f>
        <v>70101</v>
      </c>
      <c r="E132" s="123" t="str">
        <f>'[24]21111'!$F$5</f>
        <v>ALCALDÍA</v>
      </c>
      <c r="F132" s="122">
        <v>5000</v>
      </c>
      <c r="G132" s="122">
        <v>52912</v>
      </c>
      <c r="H132" s="124" t="s">
        <v>253</v>
      </c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6">
        <f t="shared" si="6"/>
        <v>0</v>
      </c>
      <c r="W132" s="121"/>
      <c r="X132" s="121"/>
    </row>
    <row r="133" spans="1:24" s="118" customFormat="1" ht="15" hidden="1" x14ac:dyDescent="0.25">
      <c r="A133" s="122" t="str">
        <f>'[24]21111'!$A$12</f>
        <v>07</v>
      </c>
      <c r="B133" s="122">
        <f>'[24]21111'!$F$2</f>
        <v>701</v>
      </c>
      <c r="C133" s="123" t="str">
        <f>'[24]21111'!$F$3</f>
        <v>ALCALDIA MUNICIPAL</v>
      </c>
      <c r="D133" s="122">
        <f>'[24]21111'!$F$4</f>
        <v>70101</v>
      </c>
      <c r="E133" s="123" t="str">
        <f>'[24]21111'!$F$5</f>
        <v>ALCALDÍA</v>
      </c>
      <c r="F133" s="122">
        <v>5000</v>
      </c>
      <c r="G133" s="122">
        <v>53112</v>
      </c>
      <c r="H133" s="124" t="s">
        <v>254</v>
      </c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6">
        <f t="shared" si="6"/>
        <v>0</v>
      </c>
      <c r="W133" s="121"/>
      <c r="X133" s="121"/>
    </row>
    <row r="134" spans="1:24" s="118" customFormat="1" ht="15" hidden="1" x14ac:dyDescent="0.25">
      <c r="A134" s="122" t="str">
        <f>'[24]21111'!$A$12</f>
        <v>07</v>
      </c>
      <c r="B134" s="122">
        <f>'[24]21111'!$F$2</f>
        <v>701</v>
      </c>
      <c r="C134" s="123" t="str">
        <f>'[24]21111'!$F$3</f>
        <v>ALCALDIA MUNICIPAL</v>
      </c>
      <c r="D134" s="122">
        <f>'[24]21111'!$F$4</f>
        <v>70101</v>
      </c>
      <c r="E134" s="123" t="str">
        <f>'[24]21111'!$F$5</f>
        <v>ALCALDÍA</v>
      </c>
      <c r="F134" s="122">
        <v>5000</v>
      </c>
      <c r="G134" s="122">
        <v>53212</v>
      </c>
      <c r="H134" s="124" t="s">
        <v>255</v>
      </c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6">
        <f t="shared" si="6"/>
        <v>0</v>
      </c>
      <c r="W134" s="121"/>
      <c r="X134" s="121"/>
    </row>
    <row r="135" spans="1:24" s="118" customFormat="1" ht="15" hidden="1" x14ac:dyDescent="0.25">
      <c r="A135" s="122" t="str">
        <f>'[24]21111'!$A$12</f>
        <v>07</v>
      </c>
      <c r="B135" s="122">
        <f>'[24]21111'!$F$2</f>
        <v>701</v>
      </c>
      <c r="C135" s="123" t="str">
        <f>'[24]21111'!$F$3</f>
        <v>ALCALDIA MUNICIPAL</v>
      </c>
      <c r="D135" s="122">
        <f>'[24]21111'!$F$4</f>
        <v>70101</v>
      </c>
      <c r="E135" s="123" t="str">
        <f>'[24]21111'!$F$5</f>
        <v>ALCALDÍA</v>
      </c>
      <c r="F135" s="122">
        <v>5000</v>
      </c>
      <c r="G135" s="122">
        <v>54112</v>
      </c>
      <c r="H135" s="124" t="s">
        <v>256</v>
      </c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6">
        <f t="shared" si="6"/>
        <v>0</v>
      </c>
      <c r="W135" s="121"/>
      <c r="X135" s="121"/>
    </row>
    <row r="136" spans="1:24" s="118" customFormat="1" ht="15" hidden="1" x14ac:dyDescent="0.25">
      <c r="A136" s="122" t="str">
        <f>'[24]21111'!$A$12</f>
        <v>07</v>
      </c>
      <c r="B136" s="122">
        <f>'[24]21111'!$F$2</f>
        <v>701</v>
      </c>
      <c r="C136" s="123" t="str">
        <f>'[24]21111'!$F$3</f>
        <v>ALCALDIA MUNICIPAL</v>
      </c>
      <c r="D136" s="122">
        <f>'[24]21111'!$F$4</f>
        <v>70101</v>
      </c>
      <c r="E136" s="123" t="str">
        <f>'[24]21111'!$F$5</f>
        <v>ALCALDÍA</v>
      </c>
      <c r="F136" s="122">
        <v>5000</v>
      </c>
      <c r="G136" s="122">
        <v>54211</v>
      </c>
      <c r="H136" s="124" t="s">
        <v>257</v>
      </c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6">
        <f t="shared" si="6"/>
        <v>0</v>
      </c>
      <c r="W136" s="121"/>
      <c r="X136" s="121"/>
    </row>
    <row r="137" spans="1:24" s="118" customFormat="1" ht="15" hidden="1" x14ac:dyDescent="0.25">
      <c r="A137" s="122" t="str">
        <f>'[24]21111'!$A$12</f>
        <v>07</v>
      </c>
      <c r="B137" s="122">
        <f>'[24]21111'!$F$2</f>
        <v>701</v>
      </c>
      <c r="C137" s="123" t="str">
        <f>'[24]21111'!$F$3</f>
        <v>ALCALDIA MUNICIPAL</v>
      </c>
      <c r="D137" s="122">
        <f>'[24]21111'!$F$4</f>
        <v>70101</v>
      </c>
      <c r="E137" s="123" t="str">
        <f>'[24]21111'!$F$5</f>
        <v>ALCALDÍA</v>
      </c>
      <c r="F137" s="122">
        <v>5000</v>
      </c>
      <c r="G137" s="122">
        <v>54912</v>
      </c>
      <c r="H137" s="124" t="s">
        <v>258</v>
      </c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6">
        <f t="shared" si="6"/>
        <v>0</v>
      </c>
      <c r="W137" s="121"/>
      <c r="X137" s="121"/>
    </row>
    <row r="138" spans="1:24" s="118" customFormat="1" ht="15" hidden="1" x14ac:dyDescent="0.25">
      <c r="A138" s="122" t="str">
        <f>'[24]21111'!$A$12</f>
        <v>07</v>
      </c>
      <c r="B138" s="122">
        <f>'[24]21111'!$F$2</f>
        <v>701</v>
      </c>
      <c r="C138" s="123" t="str">
        <f>'[24]21111'!$F$3</f>
        <v>ALCALDIA MUNICIPAL</v>
      </c>
      <c r="D138" s="122">
        <f>'[24]21111'!$F$4</f>
        <v>70101</v>
      </c>
      <c r="E138" s="123" t="str">
        <f>'[24]21111'!$F$5</f>
        <v>ALCALDÍA</v>
      </c>
      <c r="F138" s="122">
        <v>5000</v>
      </c>
      <c r="G138" s="122">
        <v>55112</v>
      </c>
      <c r="H138" s="124" t="s">
        <v>259</v>
      </c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6">
        <f t="shared" ref="V138:V152" si="7">SUM(J138:U138)</f>
        <v>0</v>
      </c>
      <c r="W138" s="121"/>
      <c r="X138" s="121"/>
    </row>
    <row r="139" spans="1:24" s="118" customFormat="1" ht="15" hidden="1" x14ac:dyDescent="0.25">
      <c r="A139" s="122" t="str">
        <f>'[24]21111'!$A$12</f>
        <v>07</v>
      </c>
      <c r="B139" s="122">
        <f>'[24]21111'!$F$2</f>
        <v>701</v>
      </c>
      <c r="C139" s="123" t="str">
        <f>'[24]21111'!$F$3</f>
        <v>ALCALDIA MUNICIPAL</v>
      </c>
      <c r="D139" s="122">
        <f>'[24]21111'!$F$4</f>
        <v>70101</v>
      </c>
      <c r="E139" s="123" t="str">
        <f>'[24]21111'!$F$5</f>
        <v>ALCALDÍA</v>
      </c>
      <c r="F139" s="122">
        <v>5000</v>
      </c>
      <c r="G139" s="122">
        <v>56312</v>
      </c>
      <c r="H139" s="124" t="s">
        <v>260</v>
      </c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6">
        <f t="shared" si="7"/>
        <v>0</v>
      </c>
      <c r="W139" s="121"/>
      <c r="X139" s="121"/>
    </row>
    <row r="140" spans="1:24" s="118" customFormat="1" ht="28.5" hidden="1" x14ac:dyDescent="0.25">
      <c r="A140" s="122" t="str">
        <f>'[24]21111'!$A$12</f>
        <v>07</v>
      </c>
      <c r="B140" s="122">
        <f>'[24]21111'!$F$2</f>
        <v>701</v>
      </c>
      <c r="C140" s="123" t="str">
        <f>'[24]21111'!$F$3</f>
        <v>ALCALDIA MUNICIPAL</v>
      </c>
      <c r="D140" s="122">
        <f>'[24]21111'!$F$4</f>
        <v>70101</v>
      </c>
      <c r="E140" s="123" t="str">
        <f>'[24]21111'!$F$5</f>
        <v>ALCALDÍA</v>
      </c>
      <c r="F140" s="122">
        <v>5000</v>
      </c>
      <c r="G140" s="122">
        <v>56412</v>
      </c>
      <c r="H140" s="124" t="s">
        <v>261</v>
      </c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6">
        <f t="shared" si="7"/>
        <v>0</v>
      </c>
      <c r="W140" s="121"/>
      <c r="X140" s="121"/>
    </row>
    <row r="141" spans="1:24" s="118" customFormat="1" ht="15" hidden="1" x14ac:dyDescent="0.25">
      <c r="A141" s="122" t="str">
        <f>'[24]21111'!$A$12</f>
        <v>07</v>
      </c>
      <c r="B141" s="122">
        <f>'[24]21111'!$F$2</f>
        <v>701</v>
      </c>
      <c r="C141" s="123" t="str">
        <f>'[24]21111'!$F$3</f>
        <v>ALCALDIA MUNICIPAL</v>
      </c>
      <c r="D141" s="122">
        <f>'[24]21111'!$F$4</f>
        <v>70101</v>
      </c>
      <c r="E141" s="123" t="str">
        <f>'[24]21111'!$F$5</f>
        <v>ALCALDÍA</v>
      </c>
      <c r="F141" s="122">
        <v>5000</v>
      </c>
      <c r="G141" s="122">
        <v>56512</v>
      </c>
      <c r="H141" s="124" t="s">
        <v>262</v>
      </c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6">
        <f t="shared" si="7"/>
        <v>0</v>
      </c>
      <c r="W141" s="121"/>
      <c r="X141" s="121"/>
    </row>
    <row r="142" spans="1:24" s="118" customFormat="1" ht="28.5" hidden="1" x14ac:dyDescent="0.25">
      <c r="A142" s="122" t="str">
        <f>'[24]21111'!$A$12</f>
        <v>07</v>
      </c>
      <c r="B142" s="122">
        <f>'[24]21111'!$F$2</f>
        <v>701</v>
      </c>
      <c r="C142" s="123" t="str">
        <f>'[24]21111'!$F$3</f>
        <v>ALCALDIA MUNICIPAL</v>
      </c>
      <c r="D142" s="122">
        <f>'[24]21111'!$F$4</f>
        <v>70101</v>
      </c>
      <c r="E142" s="123" t="str">
        <f>'[24]21111'!$F$5</f>
        <v>ALCALDÍA</v>
      </c>
      <c r="F142" s="122">
        <v>5000</v>
      </c>
      <c r="G142" s="122">
        <v>56612</v>
      </c>
      <c r="H142" s="124" t="s">
        <v>263</v>
      </c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6">
        <f t="shared" si="7"/>
        <v>0</v>
      </c>
      <c r="W142" s="121"/>
      <c r="X142" s="121"/>
    </row>
    <row r="143" spans="1:24" s="118" customFormat="1" ht="15" hidden="1" x14ac:dyDescent="0.25">
      <c r="A143" s="122" t="str">
        <f>'[24]21111'!$A$12</f>
        <v>07</v>
      </c>
      <c r="B143" s="122">
        <f>'[24]21111'!$F$2</f>
        <v>701</v>
      </c>
      <c r="C143" s="123" t="str">
        <f>'[24]21111'!$F$3</f>
        <v>ALCALDIA MUNICIPAL</v>
      </c>
      <c r="D143" s="122">
        <f>'[24]21111'!$F$4</f>
        <v>70101</v>
      </c>
      <c r="E143" s="123" t="str">
        <f>'[24]21111'!$F$5</f>
        <v>ALCALDÍA</v>
      </c>
      <c r="F143" s="122">
        <v>5000</v>
      </c>
      <c r="G143" s="122">
        <v>56712</v>
      </c>
      <c r="H143" s="124" t="s">
        <v>264</v>
      </c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6">
        <f t="shared" si="7"/>
        <v>0</v>
      </c>
      <c r="W143" s="121"/>
      <c r="X143" s="121"/>
    </row>
    <row r="144" spans="1:24" s="118" customFormat="1" ht="15" hidden="1" x14ac:dyDescent="0.25">
      <c r="A144" s="122" t="str">
        <f>'[24]21111'!$A$12</f>
        <v>07</v>
      </c>
      <c r="B144" s="122">
        <f>'[24]21111'!$F$2</f>
        <v>701</v>
      </c>
      <c r="C144" s="123" t="str">
        <f>'[24]21111'!$F$3</f>
        <v>ALCALDIA MUNICIPAL</v>
      </c>
      <c r="D144" s="122">
        <f>'[24]21111'!$F$4</f>
        <v>70101</v>
      </c>
      <c r="E144" s="123" t="str">
        <f>'[24]21111'!$F$5</f>
        <v>ALCALDÍA</v>
      </c>
      <c r="F144" s="122">
        <v>5000</v>
      </c>
      <c r="G144" s="122">
        <v>56912</v>
      </c>
      <c r="H144" s="124" t="s">
        <v>265</v>
      </c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6">
        <f t="shared" si="7"/>
        <v>0</v>
      </c>
      <c r="W144" s="121"/>
      <c r="X144" s="121"/>
    </row>
    <row r="145" spans="1:24" s="118" customFormat="1" ht="15" hidden="1" x14ac:dyDescent="0.25">
      <c r="A145" s="122" t="str">
        <f>'[24]21111'!$A$12</f>
        <v>07</v>
      </c>
      <c r="B145" s="122">
        <f>'[24]21111'!$F$2</f>
        <v>701</v>
      </c>
      <c r="C145" s="123" t="str">
        <f>'[24]21111'!$F$3</f>
        <v>ALCALDIA MUNICIPAL</v>
      </c>
      <c r="D145" s="122">
        <f>'[24]21111'!$F$4</f>
        <v>70101</v>
      </c>
      <c r="E145" s="123" t="str">
        <f>'[24]21111'!$F$5</f>
        <v>ALCALDÍA</v>
      </c>
      <c r="F145" s="122">
        <v>5000</v>
      </c>
      <c r="G145" s="122">
        <v>57712</v>
      </c>
      <c r="H145" s="124" t="s">
        <v>266</v>
      </c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6">
        <f t="shared" si="7"/>
        <v>0</v>
      </c>
      <c r="W145" s="121"/>
      <c r="X145" s="121"/>
    </row>
    <row r="146" spans="1:24" s="118" customFormat="1" ht="15" hidden="1" x14ac:dyDescent="0.25">
      <c r="A146" s="122" t="str">
        <f>'[24]21111'!$A$12</f>
        <v>07</v>
      </c>
      <c r="B146" s="122">
        <f>'[24]21111'!$F$2</f>
        <v>701</v>
      </c>
      <c r="C146" s="123" t="str">
        <f>'[24]21111'!$F$3</f>
        <v>ALCALDIA MUNICIPAL</v>
      </c>
      <c r="D146" s="122">
        <f>'[24]21111'!$F$4</f>
        <v>70101</v>
      </c>
      <c r="E146" s="123" t="str">
        <f>'[24]21111'!$F$5</f>
        <v>ALCALDÍA</v>
      </c>
      <c r="F146" s="122">
        <v>5000</v>
      </c>
      <c r="G146" s="122">
        <v>57812</v>
      </c>
      <c r="H146" s="124" t="s">
        <v>267</v>
      </c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6">
        <f t="shared" si="7"/>
        <v>0</v>
      </c>
      <c r="W146" s="121"/>
      <c r="X146" s="121"/>
    </row>
    <row r="147" spans="1:24" s="118" customFormat="1" ht="15" hidden="1" x14ac:dyDescent="0.25">
      <c r="A147" s="122" t="str">
        <f>'[24]21111'!$A$12</f>
        <v>07</v>
      </c>
      <c r="B147" s="122">
        <f>'[24]21111'!$F$2</f>
        <v>701</v>
      </c>
      <c r="C147" s="123" t="str">
        <f>'[24]21111'!$F$3</f>
        <v>ALCALDIA MUNICIPAL</v>
      </c>
      <c r="D147" s="122">
        <f>'[24]21111'!$F$4</f>
        <v>70101</v>
      </c>
      <c r="E147" s="123" t="str">
        <f>'[24]21111'!$F$5</f>
        <v>ALCALDÍA</v>
      </c>
      <c r="F147" s="122">
        <v>5000</v>
      </c>
      <c r="G147" s="122">
        <v>58112</v>
      </c>
      <c r="H147" s="124" t="s">
        <v>268</v>
      </c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6">
        <f t="shared" si="7"/>
        <v>0</v>
      </c>
      <c r="W147" s="121"/>
      <c r="X147" s="121"/>
    </row>
    <row r="148" spans="1:24" s="118" customFormat="1" ht="15" hidden="1" x14ac:dyDescent="0.25">
      <c r="A148" s="122" t="str">
        <f>'[24]21111'!$A$12</f>
        <v>07</v>
      </c>
      <c r="B148" s="122">
        <f>'[24]21111'!$F$2</f>
        <v>701</v>
      </c>
      <c r="C148" s="123" t="str">
        <f>'[24]21111'!$F$3</f>
        <v>ALCALDIA MUNICIPAL</v>
      </c>
      <c r="D148" s="122">
        <f>'[24]21111'!$F$4</f>
        <v>70101</v>
      </c>
      <c r="E148" s="123" t="str">
        <f>'[24]21111'!$F$5</f>
        <v>ALCALDÍA</v>
      </c>
      <c r="F148" s="122">
        <v>5000</v>
      </c>
      <c r="G148" s="122">
        <v>58212</v>
      </c>
      <c r="H148" s="124" t="s">
        <v>269</v>
      </c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6">
        <f t="shared" si="7"/>
        <v>0</v>
      </c>
      <c r="W148" s="121"/>
      <c r="X148" s="121"/>
    </row>
    <row r="149" spans="1:24" s="118" customFormat="1" ht="15" hidden="1" x14ac:dyDescent="0.25">
      <c r="A149" s="122" t="str">
        <f>'[24]21111'!$A$12</f>
        <v>07</v>
      </c>
      <c r="B149" s="122">
        <f>'[24]21111'!$F$2</f>
        <v>701</v>
      </c>
      <c r="C149" s="123" t="str">
        <f>'[24]21111'!$F$3</f>
        <v>ALCALDIA MUNICIPAL</v>
      </c>
      <c r="D149" s="122">
        <f>'[24]21111'!$F$4</f>
        <v>70101</v>
      </c>
      <c r="E149" s="123" t="str">
        <f>'[24]21111'!$F$5</f>
        <v>ALCALDÍA</v>
      </c>
      <c r="F149" s="122">
        <v>5000</v>
      </c>
      <c r="G149" s="122">
        <v>58312</v>
      </c>
      <c r="H149" s="124" t="s">
        <v>270</v>
      </c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6">
        <f t="shared" si="7"/>
        <v>0</v>
      </c>
      <c r="W149" s="121"/>
      <c r="X149" s="121"/>
    </row>
    <row r="150" spans="1:24" s="118" customFormat="1" ht="15" hidden="1" x14ac:dyDescent="0.25">
      <c r="A150" s="122" t="str">
        <f>'[24]21111'!$A$12</f>
        <v>07</v>
      </c>
      <c r="B150" s="122">
        <f>'[24]21111'!$F$2</f>
        <v>701</v>
      </c>
      <c r="C150" s="123" t="str">
        <f>'[24]21111'!$F$3</f>
        <v>ALCALDIA MUNICIPAL</v>
      </c>
      <c r="D150" s="122">
        <f>'[24]21111'!$F$4</f>
        <v>70101</v>
      </c>
      <c r="E150" s="123" t="str">
        <f>'[24]21111'!$F$5</f>
        <v>ALCALDÍA</v>
      </c>
      <c r="F150" s="122">
        <v>5000</v>
      </c>
      <c r="G150" s="122">
        <v>58912</v>
      </c>
      <c r="H150" s="124" t="s">
        <v>298</v>
      </c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6">
        <f t="shared" si="7"/>
        <v>0</v>
      </c>
      <c r="W150" s="121"/>
      <c r="X150" s="121"/>
    </row>
    <row r="151" spans="1:24" s="118" customFormat="1" ht="15" hidden="1" x14ac:dyDescent="0.25">
      <c r="A151" s="122" t="str">
        <f>'[24]21111'!$A$12</f>
        <v>07</v>
      </c>
      <c r="B151" s="122">
        <f>'[24]21111'!$F$2</f>
        <v>701</v>
      </c>
      <c r="C151" s="123" t="str">
        <f>'[24]21111'!$F$3</f>
        <v>ALCALDIA MUNICIPAL</v>
      </c>
      <c r="D151" s="122">
        <f>'[24]21111'!$F$4</f>
        <v>70101</v>
      </c>
      <c r="E151" s="123" t="str">
        <f>'[24]21111'!$F$5</f>
        <v>ALCALDÍA</v>
      </c>
      <c r="F151" s="122">
        <v>5000</v>
      </c>
      <c r="G151" s="122">
        <v>59112</v>
      </c>
      <c r="H151" s="124" t="s">
        <v>271</v>
      </c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6">
        <f t="shared" si="7"/>
        <v>0</v>
      </c>
      <c r="W151" s="121"/>
      <c r="X151" s="121"/>
    </row>
    <row r="152" spans="1:24" s="118" customFormat="1" ht="15" hidden="1" x14ac:dyDescent="0.25">
      <c r="A152" s="122" t="str">
        <f>'[24]21111'!$A$12</f>
        <v>07</v>
      </c>
      <c r="B152" s="122">
        <f>'[24]21111'!$F$2</f>
        <v>701</v>
      </c>
      <c r="C152" s="123" t="str">
        <f>'[24]21111'!$F$3</f>
        <v>ALCALDIA MUNICIPAL</v>
      </c>
      <c r="D152" s="122">
        <f>'[24]21111'!$F$4</f>
        <v>70101</v>
      </c>
      <c r="E152" s="123" t="str">
        <f>'[24]21111'!$F$5</f>
        <v>ALCALDÍA</v>
      </c>
      <c r="F152" s="122">
        <v>5000</v>
      </c>
      <c r="G152" s="122">
        <v>59712</v>
      </c>
      <c r="H152" s="124" t="s">
        <v>272</v>
      </c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6">
        <f t="shared" si="7"/>
        <v>0</v>
      </c>
      <c r="W152" s="121"/>
      <c r="X152" s="121"/>
    </row>
    <row r="153" spans="1:24" s="118" customFormat="1" x14ac:dyDescent="0.25">
      <c r="A153" s="127"/>
      <c r="B153" s="127"/>
      <c r="D153" s="127"/>
      <c r="F153" s="127"/>
      <c r="G153" s="127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</row>
    <row r="154" spans="1:24" s="129" customFormat="1" ht="15" x14ac:dyDescent="0.25"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</row>
    <row r="155" spans="1:24" s="118" customFormat="1" ht="15" x14ac:dyDescent="0.25">
      <c r="B155" s="663" t="s">
        <v>38</v>
      </c>
      <c r="C155" s="663"/>
      <c r="D155" s="663"/>
      <c r="E155" s="663"/>
      <c r="F155" s="127"/>
      <c r="G155" s="127"/>
      <c r="I155" s="131"/>
      <c r="J155" s="131"/>
      <c r="K155" s="131"/>
      <c r="L155" s="131"/>
      <c r="M155" s="663" t="s">
        <v>35</v>
      </c>
      <c r="N155" s="663"/>
      <c r="O155" s="663"/>
      <c r="P155" s="663"/>
      <c r="Q155" s="128"/>
      <c r="R155" s="128"/>
      <c r="S155" s="128"/>
      <c r="T155" s="131"/>
      <c r="U155" s="663" t="s">
        <v>39</v>
      </c>
      <c r="V155" s="663"/>
      <c r="W155" s="663"/>
      <c r="X155" s="663"/>
    </row>
    <row r="156" spans="1:24" s="118" customFormat="1" x14ac:dyDescent="0.25">
      <c r="A156" s="127"/>
      <c r="B156" s="132"/>
      <c r="C156" s="133"/>
      <c r="D156" s="132"/>
      <c r="E156" s="133"/>
      <c r="F156" s="127"/>
      <c r="G156" s="127"/>
      <c r="I156" s="127"/>
      <c r="J156" s="127"/>
      <c r="L156" s="127"/>
      <c r="M156" s="133"/>
      <c r="N156" s="134"/>
      <c r="O156" s="134"/>
      <c r="P156" s="134"/>
      <c r="Q156" s="128"/>
      <c r="R156" s="128"/>
      <c r="S156" s="128"/>
      <c r="T156" s="127"/>
      <c r="U156" s="133"/>
      <c r="V156" s="134"/>
      <c r="W156" s="134"/>
      <c r="X156" s="134"/>
    </row>
    <row r="157" spans="1:24" s="118" customFormat="1" ht="29.25" customHeight="1" x14ac:dyDescent="0.25">
      <c r="A157" s="135"/>
      <c r="B157" s="136"/>
      <c r="C157" s="136"/>
      <c r="D157" s="136"/>
      <c r="E157" s="136"/>
      <c r="F157" s="137"/>
      <c r="G157" s="127"/>
      <c r="I157" s="138"/>
      <c r="J157" s="139"/>
      <c r="K157" s="139"/>
      <c r="L157" s="139"/>
      <c r="M157" s="140"/>
      <c r="N157" s="134"/>
      <c r="O157" s="134"/>
      <c r="P157" s="134"/>
      <c r="Q157" s="128"/>
      <c r="R157" s="128"/>
      <c r="S157" s="128"/>
      <c r="T157" s="138"/>
      <c r="U157" s="140"/>
      <c r="V157" s="134"/>
      <c r="W157" s="134"/>
      <c r="X157" s="134"/>
    </row>
    <row r="158" spans="1:24" s="118" customFormat="1" ht="29.25" customHeight="1" x14ac:dyDescent="0.25">
      <c r="A158" s="135"/>
      <c r="B158" s="703"/>
      <c r="C158" s="703"/>
      <c r="D158" s="703"/>
      <c r="E158" s="703"/>
      <c r="F158" s="137"/>
      <c r="G158" s="127"/>
      <c r="I158" s="138"/>
      <c r="J158" s="139"/>
      <c r="K158" s="139"/>
      <c r="L158" s="139"/>
      <c r="M158" s="703"/>
      <c r="N158" s="703"/>
      <c r="O158" s="703"/>
      <c r="P158" s="703"/>
      <c r="Q158" s="128"/>
      <c r="R158" s="128"/>
      <c r="S158" s="128"/>
      <c r="T158" s="138"/>
      <c r="U158" s="703"/>
      <c r="V158" s="703"/>
      <c r="W158" s="703"/>
      <c r="X158" s="703"/>
    </row>
    <row r="159" spans="1:24" s="118" customFormat="1" ht="33.75" customHeight="1" x14ac:dyDescent="0.25">
      <c r="B159" s="914" t="s">
        <v>326</v>
      </c>
      <c r="C159" s="915"/>
      <c r="D159" s="915"/>
      <c r="E159" s="915"/>
      <c r="F159" s="137"/>
      <c r="G159" s="127"/>
      <c r="I159" s="138"/>
      <c r="J159" s="139"/>
      <c r="K159" s="139"/>
      <c r="L159" s="139"/>
      <c r="M159" s="914" t="s">
        <v>327</v>
      </c>
      <c r="N159" s="915"/>
      <c r="O159" s="915"/>
      <c r="P159" s="915"/>
      <c r="Q159" s="128"/>
      <c r="R159" s="128"/>
      <c r="S159" s="128"/>
      <c r="T159" s="138"/>
      <c r="U159" s="914" t="s">
        <v>327</v>
      </c>
      <c r="V159" s="915"/>
      <c r="W159" s="915"/>
      <c r="X159" s="915"/>
    </row>
    <row r="160" spans="1:24" ht="29.25" customHeight="1" x14ac:dyDescent="0.2">
      <c r="A160" s="135"/>
      <c r="B160" s="135"/>
      <c r="C160" s="135"/>
      <c r="D160" s="135"/>
      <c r="E160" s="135"/>
      <c r="F160" s="137"/>
      <c r="I160" s="138"/>
      <c r="J160" s="139"/>
      <c r="K160" s="139"/>
      <c r="L160" s="139"/>
      <c r="M160" s="139"/>
      <c r="T160" s="138"/>
      <c r="U160" s="139"/>
      <c r="V160" s="139"/>
      <c r="W160" s="139"/>
      <c r="X160" s="139"/>
    </row>
    <row r="161" spans="1:4" ht="15" x14ac:dyDescent="0.25">
      <c r="A161" s="141"/>
      <c r="B161" s="88"/>
      <c r="D161" s="88"/>
    </row>
  </sheetData>
  <mergeCells count="29">
    <mergeCell ref="B159:E159"/>
    <mergeCell ref="M159:P159"/>
    <mergeCell ref="U159:X159"/>
    <mergeCell ref="B155:E155"/>
    <mergeCell ref="M155:P155"/>
    <mergeCell ref="U155:X155"/>
    <mergeCell ref="B158:E158"/>
    <mergeCell ref="M158:P158"/>
    <mergeCell ref="U158:X158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X25"/>
  <sheetViews>
    <sheetView zoomScale="80" zoomScaleNormal="80" workbookViewId="0"/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7109375" style="91" customWidth="1"/>
    <col min="10" max="10" width="19.85546875" style="91" bestFit="1" customWidth="1"/>
    <col min="11" max="11" width="20.42578125" style="91" bestFit="1" customWidth="1"/>
    <col min="12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'[8]21111'!C2</f>
        <v>CLAVE DE LA UNIDAD RESPONSABLE (UR)</v>
      </c>
      <c r="F2" s="688"/>
      <c r="G2" s="688"/>
      <c r="H2" s="92">
        <f>'[8]21111'!F2</f>
        <v>301</v>
      </c>
      <c r="Q2" s="93"/>
      <c r="R2" s="93"/>
      <c r="T2" s="93"/>
      <c r="U2" s="93"/>
      <c r="V2" s="93"/>
    </row>
    <row r="3" spans="1:24" ht="15" x14ac:dyDescent="0.25">
      <c r="E3" s="689" t="str">
        <f>'[8]21111'!C3</f>
        <v>NOMBRE DE LA UNIDAD RESPONSABLE</v>
      </c>
      <c r="F3" s="689"/>
      <c r="G3" s="689"/>
      <c r="H3" s="94" t="str">
        <f>'[8]21111'!F3</f>
        <v>SECRETARÍA MUNICIPAL</v>
      </c>
    </row>
    <row r="4" spans="1:24" ht="15" x14ac:dyDescent="0.25">
      <c r="E4" s="688" t="str">
        <f>'[8]21111'!C4</f>
        <v>CLAVE DE LA UNIDAD EJECUTORA (UE)</v>
      </c>
      <c r="F4" s="688"/>
      <c r="G4" s="688"/>
      <c r="H4" s="95">
        <f>'[8]21111'!F4</f>
        <v>30101</v>
      </c>
      <c r="S4" s="93"/>
      <c r="T4" s="93"/>
      <c r="U4" s="93"/>
      <c r="W4" s="96"/>
    </row>
    <row r="5" spans="1:24" ht="15" x14ac:dyDescent="0.25">
      <c r="C5" s="97"/>
      <c r="E5" s="689" t="str">
        <f>'[8]21111'!C5</f>
        <v>NOMBRE DE LA UNIDAD EJECUTORA</v>
      </c>
      <c r="F5" s="689"/>
      <c r="G5" s="689"/>
      <c r="H5" s="94" t="str">
        <f>'[8]21111'!F5</f>
        <v>SECRETARÍA MUNICIPAL</v>
      </c>
      <c r="Q5" s="98"/>
      <c r="R5" s="98"/>
      <c r="T5" s="98"/>
      <c r="U5" s="690" t="s">
        <v>303</v>
      </c>
      <c r="V5" s="691"/>
      <c r="W5" s="735">
        <v>44942</v>
      </c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3.25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4" s="103" customFormat="1" ht="21.75" customHeight="1" x14ac:dyDescent="0.25">
      <c r="A8" s="665" t="str">
        <f>'[8]21111'!A9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24" customHeight="1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18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f t="shared" ref="I10:U10" si="0">SUM(I15:I16)</f>
        <v>165000</v>
      </c>
      <c r="J10" s="106">
        <f t="shared" si="0"/>
        <v>76991.320000000007</v>
      </c>
      <c r="K10" s="106">
        <f t="shared" si="0"/>
        <v>75439.780000000013</v>
      </c>
      <c r="L10" s="106">
        <f t="shared" si="0"/>
        <v>0</v>
      </c>
      <c r="M10" s="106">
        <f t="shared" si="0"/>
        <v>0</v>
      </c>
      <c r="N10" s="106">
        <f t="shared" si="0"/>
        <v>12568.9</v>
      </c>
      <c r="O10" s="106">
        <f t="shared" si="0"/>
        <v>0</v>
      </c>
      <c r="P10" s="106">
        <f t="shared" si="0"/>
        <v>0</v>
      </c>
      <c r="Q10" s="106">
        <f t="shared" si="0"/>
        <v>0</v>
      </c>
      <c r="R10" s="106">
        <f t="shared" si="0"/>
        <v>0</v>
      </c>
      <c r="S10" s="106">
        <f t="shared" si="0"/>
        <v>0</v>
      </c>
      <c r="T10" s="106">
        <f t="shared" si="0"/>
        <v>0</v>
      </c>
      <c r="U10" s="106">
        <f t="shared" si="0"/>
        <v>0</v>
      </c>
      <c r="V10" s="106">
        <f t="shared" ref="V10:V14" si="1">SUM(J10:U10)</f>
        <v>165000.00000000003</v>
      </c>
      <c r="W10" s="696"/>
      <c r="X10" s="696"/>
    </row>
    <row r="11" spans="1:24" s="103" customFormat="1" ht="15.75" x14ac:dyDescent="0.25">
      <c r="A11" s="665"/>
      <c r="B11" s="670"/>
      <c r="C11" s="670"/>
      <c r="D11" s="670"/>
      <c r="E11" s="670"/>
      <c r="F11" s="107">
        <v>2000</v>
      </c>
      <c r="G11" s="108"/>
      <c r="H11" s="109"/>
      <c r="I11" s="43">
        <f t="shared" ref="I11:U11" si="2">SUM(I15:I16)</f>
        <v>165000</v>
      </c>
      <c r="J11" s="43">
        <f t="shared" si="2"/>
        <v>76991.320000000007</v>
      </c>
      <c r="K11" s="43">
        <f t="shared" si="2"/>
        <v>75439.780000000013</v>
      </c>
      <c r="L11" s="43">
        <f t="shared" si="2"/>
        <v>0</v>
      </c>
      <c r="M11" s="43">
        <f t="shared" si="2"/>
        <v>0</v>
      </c>
      <c r="N11" s="43">
        <f t="shared" si="2"/>
        <v>12568.9</v>
      </c>
      <c r="O11" s="43">
        <f t="shared" si="2"/>
        <v>0</v>
      </c>
      <c r="P11" s="43">
        <f t="shared" si="2"/>
        <v>0</v>
      </c>
      <c r="Q11" s="43">
        <f t="shared" si="2"/>
        <v>0</v>
      </c>
      <c r="R11" s="43">
        <f t="shared" si="2"/>
        <v>0</v>
      </c>
      <c r="S11" s="43">
        <f t="shared" si="2"/>
        <v>0</v>
      </c>
      <c r="T11" s="43">
        <f t="shared" si="2"/>
        <v>0</v>
      </c>
      <c r="U11" s="43">
        <f t="shared" si="2"/>
        <v>0</v>
      </c>
      <c r="V11" s="44">
        <f>SUM(J11:U11)</f>
        <v>165000.00000000003</v>
      </c>
      <c r="W11" s="696"/>
      <c r="X11" s="696"/>
    </row>
    <row r="12" spans="1:24" s="103" customFormat="1" ht="15.75" x14ac:dyDescent="0.25">
      <c r="A12" s="665"/>
      <c r="B12" s="670"/>
      <c r="C12" s="670"/>
      <c r="D12" s="670"/>
      <c r="E12" s="670"/>
      <c r="F12" s="107">
        <v>3000</v>
      </c>
      <c r="G12" s="110"/>
      <c r="H12" s="111"/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4">
        <f t="shared" si="1"/>
        <v>0</v>
      </c>
      <c r="W12" s="696"/>
      <c r="X12" s="696"/>
    </row>
    <row r="13" spans="1:24" s="103" customFormat="1" ht="15.75" x14ac:dyDescent="0.25">
      <c r="A13" s="665"/>
      <c r="B13" s="670"/>
      <c r="C13" s="670"/>
      <c r="D13" s="670"/>
      <c r="E13" s="670"/>
      <c r="F13" s="107">
        <v>4000</v>
      </c>
      <c r="G13" s="110"/>
      <c r="H13" s="111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4">
        <f t="shared" si="1"/>
        <v>0</v>
      </c>
      <c r="W13" s="696"/>
      <c r="X13" s="696"/>
    </row>
    <row r="14" spans="1:24" s="103" customFormat="1" ht="15.75" x14ac:dyDescent="0.25">
      <c r="A14" s="665"/>
      <c r="B14" s="671"/>
      <c r="C14" s="671"/>
      <c r="D14" s="671"/>
      <c r="E14" s="671"/>
      <c r="F14" s="107">
        <v>5000</v>
      </c>
      <c r="G14" s="112"/>
      <c r="H14" s="113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4">
        <f t="shared" si="1"/>
        <v>0</v>
      </c>
      <c r="W14" s="697"/>
      <c r="X14" s="697"/>
    </row>
    <row r="15" spans="1:24" s="118" customFormat="1" ht="28.5" x14ac:dyDescent="0.25">
      <c r="A15" s="2" t="str">
        <f>'[8]21111'!$A$12</f>
        <v>07</v>
      </c>
      <c r="B15" s="2">
        <f>'[8]21111'!$F$2</f>
        <v>301</v>
      </c>
      <c r="C15" s="1" t="str">
        <f>'[8]21111'!$F$3</f>
        <v>SECRETARÍA MUNICIPAL</v>
      </c>
      <c r="D15" s="2">
        <f>'[8]21111'!$F$4</f>
        <v>30101</v>
      </c>
      <c r="E15" s="1" t="str">
        <f>'[8]21111'!$F$5</f>
        <v>SECRETARÍA MUNICIPAL</v>
      </c>
      <c r="F15" s="2">
        <v>2000</v>
      </c>
      <c r="G15" s="2">
        <v>21111</v>
      </c>
      <c r="H15" s="114" t="s">
        <v>132</v>
      </c>
      <c r="I15" s="115">
        <f>'[8]21111'!F12</f>
        <v>145000</v>
      </c>
      <c r="J15" s="77">
        <f>'[8]21111'!L11</f>
        <v>76991.320000000007</v>
      </c>
      <c r="K15" s="77">
        <f>'[8]21111'!M11</f>
        <v>66509.540000000008</v>
      </c>
      <c r="L15" s="77">
        <f>'[8]21111'!N11</f>
        <v>0</v>
      </c>
      <c r="M15" s="77">
        <f>'[8]21111'!O11</f>
        <v>0</v>
      </c>
      <c r="N15" s="77">
        <v>1499.14</v>
      </c>
      <c r="O15" s="77">
        <f>'[8]21111'!Q11</f>
        <v>0</v>
      </c>
      <c r="P15" s="77">
        <f>'[8]21111'!R11</f>
        <v>0</v>
      </c>
      <c r="Q15" s="77">
        <f>'[8]21111'!S11</f>
        <v>0</v>
      </c>
      <c r="R15" s="77">
        <f>'[8]21111'!T11</f>
        <v>0</v>
      </c>
      <c r="S15" s="77">
        <f>'[8]21111'!U11</f>
        <v>0</v>
      </c>
      <c r="T15" s="77">
        <f>'[8]21111'!V11</f>
        <v>0</v>
      </c>
      <c r="U15" s="77">
        <f>'[8]21111'!W11</f>
        <v>0</v>
      </c>
      <c r="V15" s="77">
        <f>SUM(J15:U15)</f>
        <v>145000.00000000003</v>
      </c>
      <c r="W15" s="117"/>
      <c r="X15" s="117"/>
    </row>
    <row r="16" spans="1:24" s="118" customFormat="1" x14ac:dyDescent="0.25">
      <c r="A16" s="2" t="str">
        <f>'[8]21111'!$A$12</f>
        <v>07</v>
      </c>
      <c r="B16" s="2">
        <f>'[8]21111'!$F$2</f>
        <v>301</v>
      </c>
      <c r="C16" s="1" t="str">
        <f>'[8]21111'!$F$3</f>
        <v>SECRETARÍA MUNICIPAL</v>
      </c>
      <c r="D16" s="2">
        <f>'[8]21111'!$F$4</f>
        <v>30101</v>
      </c>
      <c r="E16" s="1" t="str">
        <f>'[8]21111'!$F$5</f>
        <v>SECRETARÍA MUNICIPAL</v>
      </c>
      <c r="F16" s="2">
        <v>2000</v>
      </c>
      <c r="G16" s="2">
        <v>21611</v>
      </c>
      <c r="H16" s="114" t="s">
        <v>137</v>
      </c>
      <c r="I16" s="77">
        <f>'[8]21611'!F12</f>
        <v>20000</v>
      </c>
      <c r="J16" s="77">
        <f>'[8]21611'!L11</f>
        <v>0</v>
      </c>
      <c r="K16" s="77">
        <f>'[8]21611'!M11</f>
        <v>8930.24</v>
      </c>
      <c r="L16" s="77">
        <f>'[8]21611'!N11</f>
        <v>0</v>
      </c>
      <c r="M16" s="77">
        <f>'[8]21611'!O11</f>
        <v>0</v>
      </c>
      <c r="N16" s="77">
        <v>11069.76</v>
      </c>
      <c r="O16" s="77">
        <f>'[8]21611'!Q11</f>
        <v>0</v>
      </c>
      <c r="P16" s="77">
        <f>'[8]21611'!R11</f>
        <v>0</v>
      </c>
      <c r="Q16" s="77">
        <f>'[8]21611'!S11</f>
        <v>0</v>
      </c>
      <c r="R16" s="77">
        <f>'[8]21611'!T11</f>
        <v>0</v>
      </c>
      <c r="S16" s="77">
        <f>'[8]21611'!U11</f>
        <v>0</v>
      </c>
      <c r="T16" s="77">
        <f>'[8]21611'!V11</f>
        <v>0</v>
      </c>
      <c r="U16" s="77">
        <f>'[8]21611'!W11</f>
        <v>0</v>
      </c>
      <c r="V16" s="77">
        <f>SUM(J16:U16)</f>
        <v>20000</v>
      </c>
      <c r="W16" s="120"/>
      <c r="X16" s="121"/>
    </row>
    <row r="17" spans="1:24" s="118" customFormat="1" x14ac:dyDescent="0.25">
      <c r="A17" s="127"/>
      <c r="B17" s="127"/>
      <c r="D17" s="127"/>
      <c r="F17" s="127"/>
      <c r="G17" s="127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4" s="129" customFormat="1" ht="15" x14ac:dyDescent="0.25"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4" s="118" customFormat="1" ht="15" x14ac:dyDescent="0.25">
      <c r="B19" s="663" t="s">
        <v>38</v>
      </c>
      <c r="C19" s="663"/>
      <c r="D19" s="663"/>
      <c r="E19" s="663"/>
      <c r="F19" s="127"/>
      <c r="G19" s="127"/>
      <c r="I19" s="131"/>
      <c r="J19" s="131"/>
      <c r="K19" s="131"/>
      <c r="L19" s="131"/>
      <c r="M19" s="663" t="s">
        <v>35</v>
      </c>
      <c r="N19" s="663"/>
      <c r="O19" s="663"/>
      <c r="P19" s="663"/>
      <c r="Q19" s="128"/>
      <c r="R19" s="128"/>
      <c r="S19" s="128"/>
      <c r="T19" s="131"/>
      <c r="U19" s="663" t="s">
        <v>39</v>
      </c>
      <c r="V19" s="663"/>
      <c r="W19" s="663"/>
      <c r="X19" s="663"/>
    </row>
    <row r="20" spans="1:24" s="118" customFormat="1" x14ac:dyDescent="0.25">
      <c r="A20" s="127"/>
      <c r="B20" s="132"/>
      <c r="C20" s="133"/>
      <c r="D20" s="132"/>
      <c r="E20" s="133"/>
      <c r="F20" s="127"/>
      <c r="G20" s="127"/>
      <c r="I20" s="127"/>
      <c r="J20" s="127"/>
      <c r="L20" s="127"/>
      <c r="M20" s="133"/>
      <c r="N20" s="134"/>
      <c r="O20" s="134"/>
      <c r="P20" s="134"/>
      <c r="Q20" s="128"/>
      <c r="R20" s="128"/>
      <c r="S20" s="128"/>
      <c r="T20" s="127"/>
      <c r="U20" s="133"/>
      <c r="V20" s="134"/>
      <c r="W20" s="134"/>
      <c r="X20" s="134"/>
    </row>
    <row r="21" spans="1:24" s="118" customFormat="1" ht="29.25" customHeight="1" x14ac:dyDescent="0.25">
      <c r="A21" s="135"/>
      <c r="B21" s="136"/>
      <c r="C21" s="136"/>
      <c r="D21" s="136"/>
      <c r="E21" s="136"/>
      <c r="F21" s="137"/>
      <c r="G21" s="127"/>
      <c r="I21" s="138"/>
      <c r="J21" s="139"/>
      <c r="K21" s="139"/>
      <c r="L21" s="139"/>
      <c r="M21" s="140"/>
      <c r="N21" s="134"/>
      <c r="O21" s="134"/>
      <c r="P21" s="134"/>
      <c r="Q21" s="128"/>
      <c r="R21" s="128"/>
      <c r="S21" s="128"/>
      <c r="T21" s="138"/>
      <c r="U21" s="140"/>
      <c r="V21" s="134"/>
      <c r="W21" s="134"/>
      <c r="X21" s="134"/>
    </row>
    <row r="22" spans="1:24" s="118" customFormat="1" ht="29.25" customHeight="1" x14ac:dyDescent="0.25">
      <c r="A22" s="135"/>
      <c r="B22" s="703"/>
      <c r="C22" s="703"/>
      <c r="D22" s="703"/>
      <c r="E22" s="703"/>
      <c r="F22" s="137"/>
      <c r="G22" s="127"/>
      <c r="I22" s="138"/>
      <c r="J22" s="139"/>
      <c r="K22" s="139"/>
      <c r="L22" s="139"/>
      <c r="M22" s="703" t="s">
        <v>328</v>
      </c>
      <c r="N22" s="703"/>
      <c r="O22" s="703"/>
      <c r="P22" s="703"/>
      <c r="Q22" s="128"/>
      <c r="R22" s="128"/>
      <c r="S22" s="128"/>
      <c r="T22" s="138"/>
      <c r="U22" s="703" t="s">
        <v>329</v>
      </c>
      <c r="V22" s="703"/>
      <c r="W22" s="703"/>
      <c r="X22" s="703"/>
    </row>
    <row r="23" spans="1:24" s="118" customFormat="1" ht="26.25" customHeight="1" x14ac:dyDescent="0.25">
      <c r="B23" s="701" t="s">
        <v>330</v>
      </c>
      <c r="C23" s="701"/>
      <c r="D23" s="701"/>
      <c r="E23" s="701"/>
      <c r="F23" s="137"/>
      <c r="G23" s="127"/>
      <c r="I23" s="138"/>
      <c r="J23" s="139"/>
      <c r="K23" s="139"/>
      <c r="L23" s="139"/>
      <c r="M23" s="701" t="s">
        <v>331</v>
      </c>
      <c r="N23" s="701"/>
      <c r="O23" s="701"/>
      <c r="P23" s="701"/>
      <c r="Q23" s="128"/>
      <c r="R23" s="128"/>
      <c r="S23" s="128"/>
      <c r="T23" s="138"/>
      <c r="U23" s="701" t="s">
        <v>332</v>
      </c>
      <c r="V23" s="701"/>
      <c r="W23" s="701"/>
      <c r="X23" s="701"/>
    </row>
    <row r="24" spans="1:24" ht="29.25" customHeight="1" x14ac:dyDescent="0.2">
      <c r="A24" s="135"/>
      <c r="B24" s="135"/>
      <c r="C24" s="135"/>
      <c r="D24" s="135"/>
      <c r="E24" s="135"/>
      <c r="F24" s="137"/>
      <c r="I24" s="138"/>
      <c r="J24" s="139"/>
      <c r="K24" s="139"/>
      <c r="L24" s="139"/>
      <c r="M24" s="139"/>
      <c r="T24" s="138"/>
      <c r="U24" s="139"/>
      <c r="V24" s="139"/>
      <c r="W24" s="139"/>
      <c r="X24" s="139"/>
    </row>
    <row r="25" spans="1:24" ht="15" x14ac:dyDescent="0.25">
      <c r="A25" s="141"/>
      <c r="B25" s="88"/>
      <c r="D25" s="88"/>
    </row>
  </sheetData>
  <mergeCells count="29">
    <mergeCell ref="B23:E23"/>
    <mergeCell ref="M23:P23"/>
    <mergeCell ref="U23:X23"/>
    <mergeCell ref="B19:E19"/>
    <mergeCell ref="M19:P19"/>
    <mergeCell ref="U19:X19"/>
    <mergeCell ref="B22:E22"/>
    <mergeCell ref="M22:P22"/>
    <mergeCell ref="U22:X22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Z36"/>
  <sheetViews>
    <sheetView zoomScaleNormal="100" workbookViewId="0">
      <selection activeCell="A8" sqref="A8:A12"/>
    </sheetView>
  </sheetViews>
  <sheetFormatPr baseColWidth="10" defaultColWidth="11.42578125" defaultRowHeight="14.25" x14ac:dyDescent="0.2"/>
  <cols>
    <col min="1" max="1" width="13" style="87" customWidth="1"/>
    <col min="2" max="2" width="5.42578125" style="87" customWidth="1"/>
    <col min="3" max="3" width="20" style="88" customWidth="1"/>
    <col min="4" max="4" width="6.28515625" style="87" customWidth="1"/>
    <col min="5" max="5" width="22.42578125" style="88" customWidth="1"/>
    <col min="6" max="6" width="7.28515625" style="87" customWidth="1"/>
    <col min="7" max="7" width="5.28515625" style="87" customWidth="1"/>
    <col min="8" max="8" width="26.28515625" style="88" customWidth="1"/>
    <col min="9" max="9" width="13.28515625" style="91" bestFit="1" customWidth="1"/>
    <col min="10" max="10" width="9" style="91" bestFit="1" customWidth="1"/>
    <col min="11" max="11" width="10" style="91" bestFit="1" customWidth="1"/>
    <col min="12" max="12" width="10.42578125" style="91" bestFit="1" customWidth="1"/>
    <col min="13" max="13" width="9" style="91" bestFit="1" customWidth="1"/>
    <col min="14" max="14" width="9.5703125" style="91" bestFit="1" customWidth="1"/>
    <col min="15" max="15" width="9.85546875" style="91" bestFit="1" customWidth="1"/>
    <col min="16" max="16" width="9.5703125" style="91" customWidth="1"/>
    <col min="17" max="17" width="9" style="91" bestFit="1" customWidth="1"/>
    <col min="18" max="18" width="12.7109375" style="91" bestFit="1" customWidth="1"/>
    <col min="19" max="19" width="10" style="91" bestFit="1" customWidth="1"/>
    <col min="20" max="20" width="11.85546875" style="91" bestFit="1" customWidth="1"/>
    <col min="21" max="21" width="11.28515625" style="91" bestFit="1" customWidth="1"/>
    <col min="22" max="22" width="10.5703125" style="91" customWidth="1"/>
    <col min="23" max="23" width="9.28515625" style="88" customWidth="1"/>
    <col min="24" max="24" width="10.7109375" style="88" customWidth="1"/>
    <col min="25" max="16384" width="11.42578125" style="88"/>
  </cols>
  <sheetData>
    <row r="1" spans="1:26" ht="15" x14ac:dyDescent="0.25">
      <c r="E1" s="89" t="s">
        <v>4</v>
      </c>
      <c r="F1" s="90"/>
    </row>
    <row r="2" spans="1:26" ht="15" x14ac:dyDescent="0.25">
      <c r="D2" s="774" t="str">
        <f>'[23]21111'!C2</f>
        <v>CLAVE DE LA UNIDAD RESPONSABLE (UR)</v>
      </c>
      <c r="E2" s="774"/>
      <c r="F2" s="774"/>
      <c r="G2" s="775"/>
      <c r="H2" s="166">
        <f>'[23]21111'!G2</f>
        <v>601</v>
      </c>
      <c r="I2" s="167"/>
      <c r="Q2" s="93"/>
      <c r="R2" s="93"/>
      <c r="T2" s="93"/>
      <c r="U2" s="93"/>
      <c r="V2" s="93"/>
    </row>
    <row r="3" spans="1:26" ht="15" x14ac:dyDescent="0.25">
      <c r="D3" s="776" t="str">
        <f>'[23]21111'!C3</f>
        <v>NOMBRE DE LA UNIDAD RESPONSABLE</v>
      </c>
      <c r="E3" s="776"/>
      <c r="F3" s="776"/>
      <c r="G3" s="777"/>
      <c r="H3" s="168" t="str">
        <f>'[23]21111'!G3</f>
        <v>ÓRGANO INTERNO DE CONTROL</v>
      </c>
      <c r="I3" s="167"/>
    </row>
    <row r="4" spans="1:26" ht="15" x14ac:dyDescent="0.25">
      <c r="D4" s="774" t="str">
        <f>'[23]21111'!C4</f>
        <v>CLAVE DE LA UNIDAD EJECUTORA (UE)</v>
      </c>
      <c r="E4" s="774"/>
      <c r="F4" s="774"/>
      <c r="G4" s="775"/>
      <c r="H4" s="169">
        <f>'[23]21111'!G4</f>
        <v>60101</v>
      </c>
      <c r="I4" s="167"/>
      <c r="S4" s="93"/>
      <c r="T4" s="93"/>
      <c r="U4" s="93"/>
      <c r="W4" s="96"/>
    </row>
    <row r="5" spans="1:26" ht="15" x14ac:dyDescent="0.25">
      <c r="C5" s="97"/>
      <c r="D5" s="776" t="str">
        <f>'[23]21111'!C5</f>
        <v>NOMBRE DE LA UNIDAD EJECUTORA</v>
      </c>
      <c r="E5" s="776"/>
      <c r="F5" s="776"/>
      <c r="G5" s="777"/>
      <c r="H5" s="168" t="str">
        <f>'[23]21111'!G5</f>
        <v>ÓRGANO INTERNO DE CONTROL</v>
      </c>
      <c r="I5" s="167"/>
      <c r="Q5" s="98"/>
      <c r="R5" s="98"/>
      <c r="S5" s="780" t="s">
        <v>303</v>
      </c>
      <c r="T5" s="780"/>
      <c r="U5" s="780"/>
      <c r="V5" s="780"/>
      <c r="W5" s="781">
        <v>44939</v>
      </c>
      <c r="X5" s="782"/>
    </row>
    <row r="6" spans="1:26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21" customHeight="1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6" s="103" customFormat="1" ht="21.75" customHeight="1" x14ac:dyDescent="0.25">
      <c r="A8" s="783" t="str">
        <f>'[23]21111'!A9</f>
        <v>CLAVE DEL PROGRAMA PRESUPUESTARIO</v>
      </c>
      <c r="B8" s="783" t="s">
        <v>0</v>
      </c>
      <c r="C8" s="783"/>
      <c r="D8" s="784" t="s">
        <v>1</v>
      </c>
      <c r="E8" s="784"/>
      <c r="F8" s="170" t="s">
        <v>20</v>
      </c>
      <c r="G8" s="785" t="s">
        <v>2</v>
      </c>
      <c r="H8" s="786"/>
      <c r="I8" s="787" t="s">
        <v>274</v>
      </c>
      <c r="J8" s="788" t="s">
        <v>25</v>
      </c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790"/>
      <c r="V8" s="791" t="s">
        <v>34</v>
      </c>
      <c r="W8" s="793" t="s">
        <v>7</v>
      </c>
      <c r="X8" s="793" t="s">
        <v>8</v>
      </c>
    </row>
    <row r="9" spans="1:26" s="103" customFormat="1" ht="24" customHeight="1" x14ac:dyDescent="0.25">
      <c r="A9" s="783"/>
      <c r="B9" s="171"/>
      <c r="C9" s="795" t="s">
        <v>5</v>
      </c>
      <c r="D9" s="795" t="s">
        <v>3</v>
      </c>
      <c r="E9" s="795" t="s">
        <v>5</v>
      </c>
      <c r="F9" s="170" t="s">
        <v>3</v>
      </c>
      <c r="G9" s="170" t="s">
        <v>3</v>
      </c>
      <c r="H9" s="170" t="s">
        <v>5</v>
      </c>
      <c r="I9" s="787"/>
      <c r="J9" s="172" t="s">
        <v>6</v>
      </c>
      <c r="K9" s="172" t="s">
        <v>9</v>
      </c>
      <c r="L9" s="172" t="s">
        <v>10</v>
      </c>
      <c r="M9" s="172" t="s">
        <v>11</v>
      </c>
      <c r="N9" s="172" t="s">
        <v>12</v>
      </c>
      <c r="O9" s="172" t="s">
        <v>13</v>
      </c>
      <c r="P9" s="172" t="s">
        <v>14</v>
      </c>
      <c r="Q9" s="172" t="s">
        <v>15</v>
      </c>
      <c r="R9" s="172" t="s">
        <v>16</v>
      </c>
      <c r="S9" s="172" t="s">
        <v>17</v>
      </c>
      <c r="T9" s="172" t="s">
        <v>18</v>
      </c>
      <c r="U9" s="172" t="s">
        <v>19</v>
      </c>
      <c r="V9" s="792"/>
      <c r="W9" s="794"/>
      <c r="X9" s="794"/>
    </row>
    <row r="10" spans="1:26" s="103" customFormat="1" ht="24" customHeight="1" x14ac:dyDescent="0.25">
      <c r="A10" s="783"/>
      <c r="B10" s="796" t="s">
        <v>3</v>
      </c>
      <c r="C10" s="796"/>
      <c r="D10" s="796"/>
      <c r="E10" s="796"/>
      <c r="F10" s="797"/>
      <c r="G10" s="798"/>
      <c r="H10" s="799"/>
      <c r="I10" s="173">
        <f t="shared" ref="I10:U10" si="0">SUM(I13:I27)</f>
        <v>268370.8</v>
      </c>
      <c r="J10" s="173">
        <f t="shared" si="0"/>
        <v>8966.66</v>
      </c>
      <c r="K10" s="173">
        <f t="shared" si="0"/>
        <v>8666.66</v>
      </c>
      <c r="L10" s="173">
        <f t="shared" si="0"/>
        <v>104512.95</v>
      </c>
      <c r="M10" s="173">
        <f t="shared" si="0"/>
        <v>8996.18</v>
      </c>
      <c r="N10" s="173">
        <f t="shared" si="0"/>
        <v>13161.67</v>
      </c>
      <c r="O10" s="173">
        <f t="shared" si="0"/>
        <v>47154.81</v>
      </c>
      <c r="P10" s="173">
        <f t="shared" si="0"/>
        <v>11366.67</v>
      </c>
      <c r="Q10" s="173">
        <f t="shared" si="0"/>
        <v>9407.84</v>
      </c>
      <c r="R10" s="173">
        <f t="shared" si="0"/>
        <v>22966.57</v>
      </c>
      <c r="S10" s="173">
        <f t="shared" si="0"/>
        <v>8666.67</v>
      </c>
      <c r="T10" s="173">
        <f t="shared" si="0"/>
        <v>5666.67</v>
      </c>
      <c r="U10" s="173">
        <f t="shared" si="0"/>
        <v>18837.449999999997</v>
      </c>
      <c r="V10" s="173">
        <f t="shared" ref="V10:V12" si="1">SUM(J10:U10)</f>
        <v>268370.80000000005</v>
      </c>
      <c r="W10" s="794"/>
      <c r="X10" s="794"/>
    </row>
    <row r="11" spans="1:26" s="103" customFormat="1" ht="17.25" customHeight="1" x14ac:dyDescent="0.25">
      <c r="A11" s="783"/>
      <c r="B11" s="796"/>
      <c r="C11" s="796"/>
      <c r="D11" s="796"/>
      <c r="E11" s="796"/>
      <c r="F11" s="174">
        <v>2000</v>
      </c>
      <c r="G11" s="175"/>
      <c r="H11" s="176"/>
      <c r="I11" s="177">
        <f>SUM(I13:I25)</f>
        <v>185370.8</v>
      </c>
      <c r="J11" s="177">
        <f t="shared" ref="J11:U11" si="2">SUM(J13:J25)</f>
        <v>5666.66</v>
      </c>
      <c r="K11" s="177">
        <f t="shared" si="2"/>
        <v>5666.66</v>
      </c>
      <c r="L11" s="177">
        <f t="shared" si="2"/>
        <v>89213.05</v>
      </c>
      <c r="M11" s="177">
        <f t="shared" si="2"/>
        <v>5666.66</v>
      </c>
      <c r="N11" s="177">
        <f t="shared" si="2"/>
        <v>9861.67</v>
      </c>
      <c r="O11" s="177">
        <f t="shared" si="2"/>
        <v>31854.909999999996</v>
      </c>
      <c r="P11" s="177">
        <f t="shared" si="2"/>
        <v>8366.67</v>
      </c>
      <c r="Q11" s="177">
        <f t="shared" si="2"/>
        <v>6407.84</v>
      </c>
      <c r="R11" s="177">
        <f t="shared" si="2"/>
        <v>5666.67</v>
      </c>
      <c r="S11" s="177">
        <f t="shared" si="2"/>
        <v>5666.67</v>
      </c>
      <c r="T11" s="177">
        <f t="shared" si="2"/>
        <v>5666.67</v>
      </c>
      <c r="U11" s="177">
        <f t="shared" si="2"/>
        <v>5666.67</v>
      </c>
      <c r="V11" s="178">
        <f>SUM(J11:U11)</f>
        <v>185370.80000000005</v>
      </c>
      <c r="W11" s="794"/>
      <c r="X11" s="794"/>
    </row>
    <row r="12" spans="1:26" s="103" customFormat="1" ht="17.25" customHeight="1" x14ac:dyDescent="0.25">
      <c r="A12" s="783"/>
      <c r="B12" s="796"/>
      <c r="C12" s="796"/>
      <c r="D12" s="796"/>
      <c r="E12" s="796"/>
      <c r="F12" s="174">
        <v>3000</v>
      </c>
      <c r="G12" s="179"/>
      <c r="H12" s="180"/>
      <c r="I12" s="177">
        <f>SUM(I26:I27)</f>
        <v>83000</v>
      </c>
      <c r="J12" s="177">
        <f>SUM(J26:J27)</f>
        <v>3300</v>
      </c>
      <c r="K12" s="177">
        <f t="shared" ref="K12:U12" si="3">SUM(K26:K27)</f>
        <v>3000</v>
      </c>
      <c r="L12" s="177">
        <f t="shared" si="3"/>
        <v>15299.9</v>
      </c>
      <c r="M12" s="177">
        <f t="shared" si="3"/>
        <v>3329.52</v>
      </c>
      <c r="N12" s="177">
        <f t="shared" si="3"/>
        <v>3300</v>
      </c>
      <c r="O12" s="177">
        <f t="shared" si="3"/>
        <v>15299.9</v>
      </c>
      <c r="P12" s="177">
        <f t="shared" si="3"/>
        <v>3000</v>
      </c>
      <c r="Q12" s="177">
        <f t="shared" si="3"/>
        <v>3000</v>
      </c>
      <c r="R12" s="177">
        <f t="shared" si="3"/>
        <v>17299.900000000001</v>
      </c>
      <c r="S12" s="177">
        <f t="shared" si="3"/>
        <v>3000</v>
      </c>
      <c r="T12" s="177">
        <f t="shared" si="3"/>
        <v>0</v>
      </c>
      <c r="U12" s="177">
        <f t="shared" si="3"/>
        <v>13170.779999999999</v>
      </c>
      <c r="V12" s="178">
        <f t="shared" si="1"/>
        <v>83000</v>
      </c>
      <c r="W12" s="794"/>
      <c r="X12" s="794"/>
    </row>
    <row r="13" spans="1:26" s="118" customFormat="1" ht="23.25" customHeight="1" x14ac:dyDescent="0.25">
      <c r="A13" s="181" t="str">
        <f>'[23]21111'!$A$12</f>
        <v>07</v>
      </c>
      <c r="B13" s="181">
        <f>'[23]21111'!$G$2</f>
        <v>601</v>
      </c>
      <c r="C13" s="181" t="str">
        <f>'[23]21111'!$G$3</f>
        <v>ÓRGANO INTERNO DE CONTROL</v>
      </c>
      <c r="D13" s="181">
        <f>'[23]21111'!$G$4</f>
        <v>60101</v>
      </c>
      <c r="E13" s="181" t="str">
        <f>'[23]21111'!$G$5</f>
        <v>ÓRGANO INTERNO DE CONTROL</v>
      </c>
      <c r="F13" s="181">
        <v>2000</v>
      </c>
      <c r="G13" s="181">
        <v>21111</v>
      </c>
      <c r="H13" s="182" t="s">
        <v>132</v>
      </c>
      <c r="I13" s="183">
        <f>'[23]21111'!F12</f>
        <v>37870.800000000003</v>
      </c>
      <c r="J13" s="184">
        <f>'[23]21111'!L11</f>
        <v>0</v>
      </c>
      <c r="K13" s="184">
        <f>'[23]21111'!M11</f>
        <v>0</v>
      </c>
      <c r="L13" s="184">
        <f>'[23]21111'!N11</f>
        <v>37826.839999999997</v>
      </c>
      <c r="M13" s="184">
        <f>'[23]21111'!O11</f>
        <v>0</v>
      </c>
      <c r="N13" s="184">
        <f>'[23]21111'!P11</f>
        <v>0</v>
      </c>
      <c r="O13" s="184">
        <f>'[23]21111'!Q11</f>
        <v>0</v>
      </c>
      <c r="P13" s="184">
        <f>'[23]21111'!R11</f>
        <v>0</v>
      </c>
      <c r="Q13" s="184">
        <v>43.96</v>
      </c>
      <c r="R13" s="184">
        <f>'[23]21111'!T11</f>
        <v>0</v>
      </c>
      <c r="S13" s="184">
        <f>'[23]21111'!U11</f>
        <v>0</v>
      </c>
      <c r="T13" s="184">
        <f>'[23]21111'!V11</f>
        <v>0</v>
      </c>
      <c r="U13" s="184">
        <f>'[23]21111'!W11</f>
        <v>0</v>
      </c>
      <c r="V13" s="185">
        <f>SUM(J13:U13)</f>
        <v>37870.799999999996</v>
      </c>
      <c r="W13" s="186" t="s">
        <v>345</v>
      </c>
      <c r="X13" s="186">
        <v>0</v>
      </c>
      <c r="Z13" s="221"/>
    </row>
    <row r="14" spans="1:26" s="118" customFormat="1" ht="23.25" customHeight="1" x14ac:dyDescent="0.25">
      <c r="A14" s="181" t="str">
        <f>'[23]21111'!$A$12</f>
        <v>07</v>
      </c>
      <c r="B14" s="181">
        <f>'[23]21111'!$G$2</f>
        <v>601</v>
      </c>
      <c r="C14" s="181" t="str">
        <f>'[23]21111'!$G$3</f>
        <v>ÓRGANO INTERNO DE CONTROL</v>
      </c>
      <c r="D14" s="181">
        <f>'[23]21111'!$G$4</f>
        <v>60101</v>
      </c>
      <c r="E14" s="181" t="str">
        <f>'[23]21111'!$G$5</f>
        <v>ÓRGANO INTERNO DE CONTROL</v>
      </c>
      <c r="F14" s="181">
        <v>2000</v>
      </c>
      <c r="G14" s="181">
        <v>21211</v>
      </c>
      <c r="H14" s="182" t="s">
        <v>133</v>
      </c>
      <c r="I14" s="183">
        <f>+'[23]21211'!F12</f>
        <v>3000</v>
      </c>
      <c r="J14" s="184">
        <f>'[23]21211'!L11</f>
        <v>0</v>
      </c>
      <c r="K14" s="184">
        <f>'[23]21211'!M11</f>
        <v>0</v>
      </c>
      <c r="L14" s="184">
        <f>'[23]21211'!N11</f>
        <v>2973.3100000000004</v>
      </c>
      <c r="M14" s="184">
        <f>'[23]21211'!O11</f>
        <v>0</v>
      </c>
      <c r="N14" s="184">
        <f>'[23]21211'!P11</f>
        <v>0</v>
      </c>
      <c r="O14" s="184">
        <f>'[23]21211'!Q11</f>
        <v>0</v>
      </c>
      <c r="P14" s="184">
        <f>'[23]21211'!R11</f>
        <v>0</v>
      </c>
      <c r="Q14" s="184">
        <v>26.69</v>
      </c>
      <c r="R14" s="184">
        <f>'[23]21211'!T11</f>
        <v>0</v>
      </c>
      <c r="S14" s="184">
        <f>'[23]21211'!U11</f>
        <v>0</v>
      </c>
      <c r="T14" s="184">
        <f>'[23]21211'!V11</f>
        <v>0</v>
      </c>
      <c r="U14" s="184">
        <f>'[23]21211'!W11</f>
        <v>0</v>
      </c>
      <c r="V14" s="185">
        <f t="shared" ref="V14:V27" si="4">SUM(J14:U14)</f>
        <v>3000.0000000000005</v>
      </c>
      <c r="W14" s="186" t="s">
        <v>345</v>
      </c>
      <c r="X14" s="186">
        <v>0</v>
      </c>
      <c r="Z14" s="221"/>
    </row>
    <row r="15" spans="1:26" s="118" customFormat="1" ht="23.25" customHeight="1" x14ac:dyDescent="0.25">
      <c r="A15" s="181" t="str">
        <f>'[23]21111'!$A$12</f>
        <v>07</v>
      </c>
      <c r="B15" s="181">
        <f>'[23]21111'!$G$2</f>
        <v>601</v>
      </c>
      <c r="C15" s="181" t="str">
        <f>'[23]21111'!$G$3</f>
        <v>ÓRGANO INTERNO DE CONTROL</v>
      </c>
      <c r="D15" s="181">
        <f>'[23]21111'!$G$4</f>
        <v>60101</v>
      </c>
      <c r="E15" s="181" t="str">
        <f>'[23]21111'!$G$5</f>
        <v>ÓRGANO INTERNO DE CONTROL</v>
      </c>
      <c r="F15" s="181">
        <v>2000</v>
      </c>
      <c r="G15" s="181">
        <v>21311</v>
      </c>
      <c r="H15" s="182" t="s">
        <v>134</v>
      </c>
      <c r="I15" s="183">
        <f>+'[23]21311'!F12</f>
        <v>3600</v>
      </c>
      <c r="J15" s="184">
        <f>'[23]21311'!L11</f>
        <v>0</v>
      </c>
      <c r="K15" s="184">
        <f>'[23]21311'!M11</f>
        <v>0</v>
      </c>
      <c r="L15" s="184">
        <f>'[23]21311'!N11</f>
        <v>0</v>
      </c>
      <c r="M15" s="184">
        <f>'[23]21311'!O11</f>
        <v>0</v>
      </c>
      <c r="N15" s="184">
        <v>3600</v>
      </c>
      <c r="O15" s="184">
        <f>'[23]21311'!Q11</f>
        <v>0</v>
      </c>
      <c r="P15" s="184">
        <f>'[23]21311'!R11</f>
        <v>0</v>
      </c>
      <c r="Q15" s="184">
        <f>'[23]21311'!S11</f>
        <v>0</v>
      </c>
      <c r="R15" s="184">
        <f>'[23]21311'!T11</f>
        <v>0</v>
      </c>
      <c r="S15" s="184">
        <f>'[23]21311'!U11</f>
        <v>0</v>
      </c>
      <c r="T15" s="184">
        <f>'[23]21311'!V11</f>
        <v>0</v>
      </c>
      <c r="U15" s="184">
        <f>'[23]21311'!W11</f>
        <v>0</v>
      </c>
      <c r="V15" s="185">
        <f t="shared" si="4"/>
        <v>3600</v>
      </c>
      <c r="W15" s="186" t="s">
        <v>345</v>
      </c>
      <c r="X15" s="186">
        <v>0</v>
      </c>
      <c r="Z15" s="221"/>
    </row>
    <row r="16" spans="1:26" s="118" customFormat="1" ht="31.5" customHeight="1" x14ac:dyDescent="0.25">
      <c r="A16" s="181" t="str">
        <f>'[23]21111'!$A$12</f>
        <v>07</v>
      </c>
      <c r="B16" s="181">
        <f>'[23]21111'!$G$2</f>
        <v>601</v>
      </c>
      <c r="C16" s="181" t="str">
        <f>'[23]21111'!$G$3</f>
        <v>ÓRGANO INTERNO DE CONTROL</v>
      </c>
      <c r="D16" s="181">
        <f>'[23]21111'!$G$4</f>
        <v>60101</v>
      </c>
      <c r="E16" s="181" t="str">
        <f>'[23]21111'!$G$5</f>
        <v>ÓRGANO INTERNO DE CONTROL</v>
      </c>
      <c r="F16" s="181">
        <v>2000</v>
      </c>
      <c r="G16" s="181">
        <v>21411</v>
      </c>
      <c r="H16" s="182" t="s">
        <v>135</v>
      </c>
      <c r="I16" s="183">
        <f>+'[23]21411'!F12</f>
        <v>18000</v>
      </c>
      <c r="J16" s="184">
        <f>'[23]21411'!L11</f>
        <v>0</v>
      </c>
      <c r="K16" s="184">
        <f>'[23]21411'!M11</f>
        <v>0</v>
      </c>
      <c r="L16" s="184">
        <f>'[23]21411'!N11</f>
        <v>0</v>
      </c>
      <c r="M16" s="184">
        <f>'[23]21411'!O11</f>
        <v>0</v>
      </c>
      <c r="N16" s="184">
        <f>'[23]21411'!P11</f>
        <v>0</v>
      </c>
      <c r="O16" s="184">
        <f>'[23]21411'!Q11</f>
        <v>17836.239999999998</v>
      </c>
      <c r="P16" s="184">
        <f>'[23]21411'!R11</f>
        <v>0</v>
      </c>
      <c r="Q16" s="184">
        <v>163.76</v>
      </c>
      <c r="R16" s="184">
        <f>'[23]21411'!T11</f>
        <v>0</v>
      </c>
      <c r="S16" s="184">
        <f>'[23]21411'!U11</f>
        <v>0</v>
      </c>
      <c r="T16" s="184">
        <f>'[23]21411'!V11</f>
        <v>0</v>
      </c>
      <c r="U16" s="184">
        <f>'[23]21411'!W11</f>
        <v>0</v>
      </c>
      <c r="V16" s="185">
        <f t="shared" si="4"/>
        <v>17999.999999999996</v>
      </c>
      <c r="W16" s="186" t="s">
        <v>345</v>
      </c>
      <c r="X16" s="186">
        <v>0</v>
      </c>
      <c r="Z16" s="221"/>
    </row>
    <row r="17" spans="1:26" s="118" customFormat="1" ht="23.25" customHeight="1" x14ac:dyDescent="0.25">
      <c r="A17" s="181" t="str">
        <f>'[23]21111'!$A$12</f>
        <v>07</v>
      </c>
      <c r="B17" s="181">
        <f>'[23]21111'!$G$2</f>
        <v>601</v>
      </c>
      <c r="C17" s="181" t="str">
        <f>'[23]21111'!$G$3</f>
        <v>ÓRGANO INTERNO DE CONTROL</v>
      </c>
      <c r="D17" s="181">
        <f>'[23]21111'!$G$4</f>
        <v>60101</v>
      </c>
      <c r="E17" s="181" t="str">
        <f>'[23]21111'!$G$5</f>
        <v>ÓRGANO INTERNO DE CONTROL</v>
      </c>
      <c r="F17" s="181">
        <v>2000</v>
      </c>
      <c r="G17" s="181">
        <v>21511</v>
      </c>
      <c r="H17" s="182" t="s">
        <v>136</v>
      </c>
      <c r="I17" s="183">
        <f>+'[23]21511'!F12</f>
        <v>2700</v>
      </c>
      <c r="J17" s="184">
        <f>'[23]21511'!L11</f>
        <v>0</v>
      </c>
      <c r="K17" s="184">
        <f>'[23]21511'!M11</f>
        <v>0</v>
      </c>
      <c r="L17" s="184">
        <f>'[23]21511'!N11</f>
        <v>0</v>
      </c>
      <c r="M17" s="184">
        <f>'[23]21511'!O11</f>
        <v>0</v>
      </c>
      <c r="N17" s="184">
        <f>'[23]21511'!P11</f>
        <v>0</v>
      </c>
      <c r="O17" s="184">
        <f>'[23]21511'!Q11</f>
        <v>0</v>
      </c>
      <c r="P17" s="184">
        <v>2700</v>
      </c>
      <c r="Q17" s="184">
        <f>'[23]21511'!S11</f>
        <v>0</v>
      </c>
      <c r="R17" s="184">
        <f>'[23]21511'!T11</f>
        <v>0</v>
      </c>
      <c r="S17" s="184">
        <f>'[23]21511'!U11</f>
        <v>0</v>
      </c>
      <c r="T17" s="184">
        <f>'[23]21511'!V11</f>
        <v>0</v>
      </c>
      <c r="U17" s="184">
        <f>'[23]21511'!W11</f>
        <v>0</v>
      </c>
      <c r="V17" s="185">
        <f t="shared" si="4"/>
        <v>2700</v>
      </c>
      <c r="W17" s="186" t="s">
        <v>345</v>
      </c>
      <c r="X17" s="186">
        <v>0</v>
      </c>
      <c r="Z17" s="221"/>
    </row>
    <row r="18" spans="1:26" s="118" customFormat="1" ht="23.25" customHeight="1" x14ac:dyDescent="0.25">
      <c r="A18" s="181" t="str">
        <f>'[23]21111'!$A$12</f>
        <v>07</v>
      </c>
      <c r="B18" s="181">
        <f>'[23]21111'!$G$2</f>
        <v>601</v>
      </c>
      <c r="C18" s="181" t="str">
        <f>'[23]21111'!$G$3</f>
        <v>ÓRGANO INTERNO DE CONTROL</v>
      </c>
      <c r="D18" s="181">
        <f>'[23]21111'!$G$4</f>
        <v>60101</v>
      </c>
      <c r="E18" s="181" t="str">
        <f>'[23]21111'!$G$5</f>
        <v>ÓRGANO INTERNO DE CONTROL</v>
      </c>
      <c r="F18" s="181">
        <v>2000</v>
      </c>
      <c r="G18" s="181">
        <v>21611</v>
      </c>
      <c r="H18" s="182" t="s">
        <v>137</v>
      </c>
      <c r="I18" s="183">
        <f>+'[23]21611'!F12</f>
        <v>18300</v>
      </c>
      <c r="J18" s="184">
        <f>'[23]21611'!L11</f>
        <v>0</v>
      </c>
      <c r="K18" s="184">
        <f>'[23]21611'!M11</f>
        <v>0</v>
      </c>
      <c r="L18" s="184">
        <f>'[23]21611'!N11</f>
        <v>18290.240000000002</v>
      </c>
      <c r="M18" s="184">
        <f>'[23]21611'!O11</f>
        <v>0</v>
      </c>
      <c r="N18" s="184">
        <f>'[23]21611'!P11</f>
        <v>0</v>
      </c>
      <c r="O18" s="184">
        <f>'[23]21611'!Q11</f>
        <v>0</v>
      </c>
      <c r="P18" s="184">
        <f>'[23]21611'!R11</f>
        <v>0</v>
      </c>
      <c r="Q18" s="184">
        <v>9.76</v>
      </c>
      <c r="R18" s="184">
        <f>'[23]21611'!T11</f>
        <v>0</v>
      </c>
      <c r="S18" s="184">
        <f>'[23]21611'!U11</f>
        <v>0</v>
      </c>
      <c r="T18" s="184">
        <f>'[23]21611'!V11</f>
        <v>0</v>
      </c>
      <c r="U18" s="184">
        <f>'[23]21611'!W11</f>
        <v>0</v>
      </c>
      <c r="V18" s="185">
        <f t="shared" si="4"/>
        <v>18300</v>
      </c>
      <c r="W18" s="186" t="s">
        <v>345</v>
      </c>
      <c r="X18" s="186">
        <v>0</v>
      </c>
      <c r="Z18" s="221"/>
    </row>
    <row r="19" spans="1:26" s="118" customFormat="1" ht="23.25" customHeight="1" x14ac:dyDescent="0.25">
      <c r="A19" s="181" t="str">
        <f>'[23]21111'!$A$12</f>
        <v>07</v>
      </c>
      <c r="B19" s="181">
        <f>'[23]21111'!$G$2</f>
        <v>601</v>
      </c>
      <c r="C19" s="181" t="str">
        <f>'[23]21111'!$G$3</f>
        <v>ÓRGANO INTERNO DE CONTROL</v>
      </c>
      <c r="D19" s="181">
        <f>'[23]21111'!$G$4</f>
        <v>60101</v>
      </c>
      <c r="E19" s="181" t="str">
        <f>'[23]21111'!$G$5</f>
        <v>ÓRGANO INTERNO DE CONTROL</v>
      </c>
      <c r="F19" s="181">
        <v>2000</v>
      </c>
      <c r="G19" s="181">
        <v>21711</v>
      </c>
      <c r="H19" s="182" t="s">
        <v>138</v>
      </c>
      <c r="I19" s="183">
        <f>+'[23]21711'!F12</f>
        <v>3600</v>
      </c>
      <c r="J19" s="184">
        <f>'[23]21711'!L11</f>
        <v>0</v>
      </c>
      <c r="K19" s="184">
        <f>'[23]21711'!M11</f>
        <v>0</v>
      </c>
      <c r="L19" s="184">
        <f>'[23]21711'!N11</f>
        <v>0</v>
      </c>
      <c r="M19" s="184">
        <f>'[23]21711'!O11</f>
        <v>0</v>
      </c>
      <c r="N19" s="184">
        <f>'[23]21711'!P11</f>
        <v>0</v>
      </c>
      <c r="O19" s="184">
        <v>3600</v>
      </c>
      <c r="P19" s="184">
        <f>'[23]21711'!R11</f>
        <v>0</v>
      </c>
      <c r="Q19" s="184">
        <f>'[23]21711'!S11</f>
        <v>0</v>
      </c>
      <c r="R19" s="184">
        <f>'[23]21711'!T11</f>
        <v>0</v>
      </c>
      <c r="S19" s="184">
        <f>'[23]21711'!U11</f>
        <v>0</v>
      </c>
      <c r="T19" s="184">
        <f>'[23]21711'!V11</f>
        <v>0</v>
      </c>
      <c r="U19" s="184">
        <f>'[23]21711'!W11</f>
        <v>0</v>
      </c>
      <c r="V19" s="185">
        <f t="shared" si="4"/>
        <v>3600</v>
      </c>
      <c r="W19" s="186" t="s">
        <v>345</v>
      </c>
      <c r="X19" s="186">
        <v>0</v>
      </c>
      <c r="Z19" s="221"/>
    </row>
    <row r="20" spans="1:26" s="118" customFormat="1" ht="23.25" customHeight="1" x14ac:dyDescent="0.25">
      <c r="A20" s="187" t="str">
        <f>'[23]21111'!$A$12</f>
        <v>07</v>
      </c>
      <c r="B20" s="187">
        <f>'[23]21111'!$G$2</f>
        <v>601</v>
      </c>
      <c r="C20" s="187" t="str">
        <f>'[23]21111'!$G$3</f>
        <v>ÓRGANO INTERNO DE CONTROL</v>
      </c>
      <c r="D20" s="187">
        <f>'[23]21111'!$G$4</f>
        <v>60101</v>
      </c>
      <c r="E20" s="187" t="str">
        <f>'[23]21111'!$G$5</f>
        <v>ÓRGANO INTERNO DE CONTROL</v>
      </c>
      <c r="F20" s="187">
        <v>2000</v>
      </c>
      <c r="G20" s="187">
        <v>22111</v>
      </c>
      <c r="H20" s="188" t="s">
        <v>140</v>
      </c>
      <c r="I20" s="183">
        <f>+'[23]22111'!F12</f>
        <v>600</v>
      </c>
      <c r="J20" s="183">
        <f>'[23]22111'!L11</f>
        <v>0</v>
      </c>
      <c r="K20" s="183">
        <f>'[23]22111'!M11</f>
        <v>0</v>
      </c>
      <c r="L20" s="183">
        <f>'[23]22111'!N11</f>
        <v>0</v>
      </c>
      <c r="M20" s="183">
        <f>'[23]22111'!O11</f>
        <v>0</v>
      </c>
      <c r="N20" s="183">
        <f>'[23]22111'!P11</f>
        <v>595</v>
      </c>
      <c r="O20" s="183">
        <f>'[23]22111'!Q11</f>
        <v>0</v>
      </c>
      <c r="P20" s="183">
        <f>'[23]22111'!R11</f>
        <v>0</v>
      </c>
      <c r="Q20" s="183">
        <v>5</v>
      </c>
      <c r="R20" s="183">
        <f>'[23]22111'!T11</f>
        <v>0</v>
      </c>
      <c r="S20" s="183">
        <f>'[23]22111'!U11</f>
        <v>0</v>
      </c>
      <c r="T20" s="183">
        <f>'[23]22111'!V11</f>
        <v>0</v>
      </c>
      <c r="U20" s="183">
        <f>'[23]22111'!W11</f>
        <v>0</v>
      </c>
      <c r="V20" s="185">
        <f t="shared" si="4"/>
        <v>600</v>
      </c>
      <c r="W20" s="186" t="s">
        <v>345</v>
      </c>
      <c r="X20" s="186">
        <v>0</v>
      </c>
      <c r="Z20" s="221"/>
    </row>
    <row r="21" spans="1:26" s="118" customFormat="1" ht="23.25" customHeight="1" x14ac:dyDescent="0.25">
      <c r="A21" s="187" t="str">
        <f>'[23]21111'!$A$12</f>
        <v>07</v>
      </c>
      <c r="B21" s="187">
        <f>'[23]21111'!$G$2</f>
        <v>601</v>
      </c>
      <c r="C21" s="187" t="str">
        <f>'[23]21111'!$G$3</f>
        <v>ÓRGANO INTERNO DE CONTROL</v>
      </c>
      <c r="D21" s="187">
        <f>'[23]21111'!$G$4</f>
        <v>60101</v>
      </c>
      <c r="E21" s="187" t="str">
        <f>'[23]21111'!$G$5</f>
        <v>ÓRGANO INTERNO DE CONTROL</v>
      </c>
      <c r="F21" s="187">
        <v>2000</v>
      </c>
      <c r="G21" s="187">
        <v>25411</v>
      </c>
      <c r="H21" s="188" t="s">
        <v>153</v>
      </c>
      <c r="I21" s="183">
        <f>+'[23]25411'!F12</f>
        <v>3500</v>
      </c>
      <c r="J21" s="183">
        <f>'[23]25411'!L11</f>
        <v>0</v>
      </c>
      <c r="K21" s="183">
        <f>'[23]25411'!M11</f>
        <v>0</v>
      </c>
      <c r="L21" s="183">
        <f>'[23]25411'!N11</f>
        <v>0</v>
      </c>
      <c r="M21" s="183">
        <f>'[23]25411'!O11</f>
        <v>0</v>
      </c>
      <c r="N21" s="183">
        <f>'[23]25411'!P11</f>
        <v>0</v>
      </c>
      <c r="O21" s="183">
        <f>'[23]25411'!Q11</f>
        <v>3132</v>
      </c>
      <c r="P21" s="183">
        <f>'[23]25411'!R11</f>
        <v>0</v>
      </c>
      <c r="Q21" s="183">
        <v>368</v>
      </c>
      <c r="R21" s="183">
        <f>'[23]25411'!T11</f>
        <v>0</v>
      </c>
      <c r="S21" s="183">
        <f>'[23]25411'!U11</f>
        <v>0</v>
      </c>
      <c r="T21" s="183">
        <f>'[23]25411'!V11</f>
        <v>0</v>
      </c>
      <c r="U21" s="183">
        <f>'[23]25411'!W11</f>
        <v>0</v>
      </c>
      <c r="V21" s="185">
        <f t="shared" si="4"/>
        <v>3500</v>
      </c>
      <c r="W21" s="186" t="s">
        <v>345</v>
      </c>
      <c r="X21" s="186">
        <v>0</v>
      </c>
      <c r="Z21" s="221"/>
    </row>
    <row r="22" spans="1:26" s="118" customFormat="1" ht="23.25" customHeight="1" x14ac:dyDescent="0.25">
      <c r="A22" s="187" t="str">
        <f>'[23]21111'!$A$12</f>
        <v>07</v>
      </c>
      <c r="B22" s="187">
        <f>'[23]21111'!$G$2</f>
        <v>601</v>
      </c>
      <c r="C22" s="187" t="str">
        <f>'[23]21111'!$G$3</f>
        <v>ÓRGANO INTERNO DE CONTROL</v>
      </c>
      <c r="D22" s="187">
        <f>'[23]21111'!$G$4</f>
        <v>60101</v>
      </c>
      <c r="E22" s="187" t="str">
        <f>'[23]21111'!$G$5</f>
        <v>ÓRGANO INTERNO DE CONTROL</v>
      </c>
      <c r="F22" s="187">
        <v>2000</v>
      </c>
      <c r="G22" s="187">
        <v>26111</v>
      </c>
      <c r="H22" s="188" t="s">
        <v>157</v>
      </c>
      <c r="I22" s="183">
        <f>+'[23]26111'!F12</f>
        <v>68000</v>
      </c>
      <c r="J22" s="183">
        <f>'[23]26111'!L11</f>
        <v>5666.66</v>
      </c>
      <c r="K22" s="183">
        <f>'[23]26111'!M11</f>
        <v>5666.66</v>
      </c>
      <c r="L22" s="183">
        <f>'[23]26111'!N11</f>
        <v>5666.66</v>
      </c>
      <c r="M22" s="183">
        <f>'[23]26111'!O11</f>
        <v>5666.66</v>
      </c>
      <c r="N22" s="183">
        <v>5666.67</v>
      </c>
      <c r="O22" s="183">
        <v>5666.67</v>
      </c>
      <c r="P22" s="183">
        <v>5666.67</v>
      </c>
      <c r="Q22" s="183">
        <v>5666.67</v>
      </c>
      <c r="R22" s="183">
        <v>5666.67</v>
      </c>
      <c r="S22" s="183">
        <v>5666.67</v>
      </c>
      <c r="T22" s="183">
        <v>5666.67</v>
      </c>
      <c r="U22" s="183">
        <v>5666.67</v>
      </c>
      <c r="V22" s="185">
        <f t="shared" si="4"/>
        <v>67999.999999999985</v>
      </c>
      <c r="W22" s="186" t="s">
        <v>345</v>
      </c>
      <c r="X22" s="186">
        <v>0</v>
      </c>
      <c r="Z22" s="221"/>
    </row>
    <row r="23" spans="1:26" s="118" customFormat="1" ht="23.25" customHeight="1" x14ac:dyDescent="0.25">
      <c r="A23" s="187" t="str">
        <f>'[23]21111'!$A$12</f>
        <v>07</v>
      </c>
      <c r="B23" s="187">
        <f>'[23]21111'!$G$2</f>
        <v>601</v>
      </c>
      <c r="C23" s="187" t="str">
        <f>'[23]21111'!$G$3</f>
        <v>ÓRGANO INTERNO DE CONTROL</v>
      </c>
      <c r="D23" s="187">
        <f>'[23]21111'!$G$4</f>
        <v>60101</v>
      </c>
      <c r="E23" s="187" t="str">
        <f>'[23]21111'!$G$5</f>
        <v>ÓRGANO INTERNO DE CONTROL</v>
      </c>
      <c r="F23" s="187">
        <v>2000</v>
      </c>
      <c r="G23" s="187">
        <v>27211</v>
      </c>
      <c r="H23" s="188" t="s">
        <v>159</v>
      </c>
      <c r="I23" s="183">
        <f>+'[23]27211'!F12</f>
        <v>2100</v>
      </c>
      <c r="J23" s="183">
        <f>'[23]27211'!L11</f>
        <v>0</v>
      </c>
      <c r="K23" s="183">
        <f>'[23]27211'!M11</f>
        <v>0</v>
      </c>
      <c r="L23" s="183">
        <f>'[23]27211'!N11</f>
        <v>2060</v>
      </c>
      <c r="M23" s="183">
        <f>'[23]27211'!O11</f>
        <v>0</v>
      </c>
      <c r="N23" s="183">
        <f>'[23]27211'!P11</f>
        <v>0</v>
      </c>
      <c r="O23" s="183">
        <f>'[23]27211'!Q11</f>
        <v>0</v>
      </c>
      <c r="P23" s="183">
        <f>'[23]27211'!R11</f>
        <v>0</v>
      </c>
      <c r="Q23" s="183">
        <v>40</v>
      </c>
      <c r="R23" s="183">
        <f>'[23]27211'!T11</f>
        <v>0</v>
      </c>
      <c r="S23" s="183">
        <f>'[23]27211'!U11</f>
        <v>0</v>
      </c>
      <c r="T23" s="183">
        <f>'[23]27211'!V11</f>
        <v>0</v>
      </c>
      <c r="U23" s="183">
        <f>'[23]27211'!W11</f>
        <v>0</v>
      </c>
      <c r="V23" s="185">
        <f t="shared" si="4"/>
        <v>2100</v>
      </c>
      <c r="W23" s="186" t="s">
        <v>345</v>
      </c>
      <c r="X23" s="186">
        <v>0</v>
      </c>
      <c r="Z23" s="221"/>
    </row>
    <row r="24" spans="1:26" s="118" customFormat="1" ht="35.25" customHeight="1" x14ac:dyDescent="0.25">
      <c r="A24" s="187" t="str">
        <f>'[23]21111'!$A$12</f>
        <v>07</v>
      </c>
      <c r="B24" s="187">
        <f>'[23]21111'!$G$2</f>
        <v>601</v>
      </c>
      <c r="C24" s="187" t="str">
        <f>'[23]21111'!$G$3</f>
        <v>ÓRGANO INTERNO DE CONTROL</v>
      </c>
      <c r="D24" s="187">
        <f>'[23]21111'!$G$4</f>
        <v>60101</v>
      </c>
      <c r="E24" s="187" t="str">
        <f>'[23]21111'!$G$5</f>
        <v>ÓRGANO INTERNO DE CONTROL</v>
      </c>
      <c r="F24" s="187">
        <v>2000</v>
      </c>
      <c r="G24" s="187">
        <v>29411</v>
      </c>
      <c r="H24" s="188" t="s">
        <v>169</v>
      </c>
      <c r="I24" s="183">
        <f>+'[23]29411'!F12</f>
        <v>2500</v>
      </c>
      <c r="J24" s="183">
        <f>'[23]29411'!L11</f>
        <v>0</v>
      </c>
      <c r="K24" s="183">
        <f>'[23]29411'!M11</f>
        <v>0</v>
      </c>
      <c r="L24" s="183">
        <f>'[23]29411'!N11</f>
        <v>796</v>
      </c>
      <c r="M24" s="183">
        <f>'[23]29411'!O11</f>
        <v>0</v>
      </c>
      <c r="N24" s="183">
        <f>'[23]29411'!P11</f>
        <v>0</v>
      </c>
      <c r="O24" s="183">
        <f>'[23]29411'!Q11</f>
        <v>1620</v>
      </c>
      <c r="P24" s="183">
        <f>'[23]29411'!R11</f>
        <v>0</v>
      </c>
      <c r="Q24" s="183">
        <v>84</v>
      </c>
      <c r="R24" s="183">
        <f>'[23]29411'!T11</f>
        <v>0</v>
      </c>
      <c r="S24" s="183">
        <f>'[23]29411'!U11</f>
        <v>0</v>
      </c>
      <c r="T24" s="183">
        <f>'[23]29411'!V11</f>
        <v>0</v>
      </c>
      <c r="U24" s="183">
        <f>'[23]29411'!W11</f>
        <v>0</v>
      </c>
      <c r="V24" s="185">
        <f t="shared" si="4"/>
        <v>2500</v>
      </c>
      <c r="W24" s="186" t="s">
        <v>345</v>
      </c>
      <c r="X24" s="186">
        <v>0</v>
      </c>
      <c r="Z24" s="221"/>
    </row>
    <row r="25" spans="1:26" s="118" customFormat="1" ht="23.25" customHeight="1" x14ac:dyDescent="0.25">
      <c r="A25" s="187" t="str">
        <f>'[23]21111'!$A$12</f>
        <v>07</v>
      </c>
      <c r="B25" s="187">
        <f>'[23]21111'!$G$2</f>
        <v>601</v>
      </c>
      <c r="C25" s="187" t="str">
        <f>'[23]21111'!$G$3</f>
        <v>ÓRGANO INTERNO DE CONTROL</v>
      </c>
      <c r="D25" s="187">
        <f>'[23]21111'!$G$4</f>
        <v>60101</v>
      </c>
      <c r="E25" s="187" t="str">
        <f>'[23]21111'!$G$5</f>
        <v>ÓRGANO INTERNO DE CONTROL</v>
      </c>
      <c r="F25" s="187">
        <v>2000</v>
      </c>
      <c r="G25" s="187">
        <v>29611</v>
      </c>
      <c r="H25" s="188" t="s">
        <v>171</v>
      </c>
      <c r="I25" s="183">
        <f>+'[23]29611'!F12</f>
        <v>21600</v>
      </c>
      <c r="J25" s="183">
        <f>'[23]29611'!L11</f>
        <v>0</v>
      </c>
      <c r="K25" s="183">
        <f>'[23]29611'!M11</f>
        <v>0</v>
      </c>
      <c r="L25" s="183">
        <v>21600</v>
      </c>
      <c r="M25" s="183">
        <f>'[23]29611'!O11</f>
        <v>0</v>
      </c>
      <c r="N25" s="183">
        <f>'[23]29611'!P11</f>
        <v>0</v>
      </c>
      <c r="O25" s="183">
        <f>'[23]29611'!Q11</f>
        <v>0</v>
      </c>
      <c r="P25" s="183">
        <f>'[23]29611'!R11</f>
        <v>0</v>
      </c>
      <c r="Q25" s="183">
        <f>'[23]29611'!S11</f>
        <v>0</v>
      </c>
      <c r="R25" s="183">
        <f>'[23]29611'!T11</f>
        <v>0</v>
      </c>
      <c r="S25" s="183">
        <f>'[23]29611'!U11</f>
        <v>0</v>
      </c>
      <c r="T25" s="183">
        <f>'[23]29611'!V11</f>
        <v>0</v>
      </c>
      <c r="U25" s="183">
        <f>'[23]29611'!W11</f>
        <v>0</v>
      </c>
      <c r="V25" s="185">
        <f t="shared" si="4"/>
        <v>21600</v>
      </c>
      <c r="W25" s="186" t="s">
        <v>345</v>
      </c>
      <c r="X25" s="186">
        <v>0</v>
      </c>
      <c r="Z25" s="221"/>
    </row>
    <row r="26" spans="1:26" s="190" customFormat="1" ht="23.25" customHeight="1" x14ac:dyDescent="0.25">
      <c r="A26" s="187" t="str">
        <f>'[23]21111'!$A$12</f>
        <v>07</v>
      </c>
      <c r="B26" s="187">
        <f>'[23]21111'!$G$2</f>
        <v>601</v>
      </c>
      <c r="C26" s="187" t="str">
        <f>'[23]21111'!$G$3</f>
        <v>ÓRGANO INTERNO DE CONTROL</v>
      </c>
      <c r="D26" s="187">
        <f>'[23]21111'!$G$4</f>
        <v>60101</v>
      </c>
      <c r="E26" s="187" t="str">
        <f>'[23]21111'!$G$5</f>
        <v>ÓRGANO INTERNO DE CONTROL</v>
      </c>
      <c r="F26" s="187">
        <v>3000</v>
      </c>
      <c r="G26" s="187">
        <v>31811</v>
      </c>
      <c r="H26" s="188" t="s">
        <v>182</v>
      </c>
      <c r="I26" s="189">
        <f>+'[23]31811'!F12</f>
        <v>35000</v>
      </c>
      <c r="J26" s="189">
        <f>'[23]31811'!L11</f>
        <v>3300</v>
      </c>
      <c r="K26" s="189">
        <f>'[23]31811'!M11</f>
        <v>3000</v>
      </c>
      <c r="L26" s="189">
        <f>'[23]31811'!N11</f>
        <v>3300</v>
      </c>
      <c r="M26" s="189">
        <f>'[23]31811'!O11</f>
        <v>3329.52</v>
      </c>
      <c r="N26" s="189">
        <f>'[23]31811'!P11</f>
        <v>3300</v>
      </c>
      <c r="O26" s="189">
        <f>'[23]31811'!Q11</f>
        <v>3300</v>
      </c>
      <c r="P26" s="189">
        <f>'[23]31811'!R11</f>
        <v>3000</v>
      </c>
      <c r="Q26" s="189">
        <f>'[23]31811'!S11</f>
        <v>3000</v>
      </c>
      <c r="R26" s="189">
        <f>'[23]31811'!T11</f>
        <v>5300</v>
      </c>
      <c r="S26" s="189">
        <f>'[23]31811'!U11</f>
        <v>3000</v>
      </c>
      <c r="T26" s="189">
        <f>'[23]31811'!V11</f>
        <v>0</v>
      </c>
      <c r="U26" s="189">
        <v>1170.48</v>
      </c>
      <c r="V26" s="185">
        <f t="shared" si="4"/>
        <v>35000.000000000007</v>
      </c>
      <c r="W26" s="186" t="s">
        <v>345</v>
      </c>
      <c r="X26" s="186">
        <v>0</v>
      </c>
      <c r="Z26" s="221"/>
    </row>
    <row r="27" spans="1:26" s="190" customFormat="1" ht="33" customHeight="1" x14ac:dyDescent="0.25">
      <c r="A27" s="187" t="str">
        <f>'[23]21111'!$A$12</f>
        <v>07</v>
      </c>
      <c r="B27" s="187">
        <f>'[23]21111'!$G$2</f>
        <v>601</v>
      </c>
      <c r="C27" s="187" t="str">
        <f>'[23]21111'!$G$3</f>
        <v>ÓRGANO INTERNO DE CONTROL</v>
      </c>
      <c r="D27" s="187">
        <f>'[23]21111'!$G$4</f>
        <v>60101</v>
      </c>
      <c r="E27" s="187" t="str">
        <f>'[23]21111'!$G$5</f>
        <v>ÓRGANO INTERNO DE CONTROL</v>
      </c>
      <c r="F27" s="187">
        <v>3000</v>
      </c>
      <c r="G27" s="187">
        <v>33611</v>
      </c>
      <c r="H27" s="188" t="s">
        <v>198</v>
      </c>
      <c r="I27" s="189">
        <f>+'[23]33611'!F12</f>
        <v>48000</v>
      </c>
      <c r="J27" s="189">
        <f>'[23]33611'!L11</f>
        <v>0</v>
      </c>
      <c r="K27" s="189">
        <f>'[23]33611'!M11</f>
        <v>0</v>
      </c>
      <c r="L27" s="189">
        <f>'[23]33611'!N11</f>
        <v>11999.9</v>
      </c>
      <c r="M27" s="189">
        <f>'[23]33611'!O11</f>
        <v>0</v>
      </c>
      <c r="N27" s="189">
        <f>'[23]33611'!P11</f>
        <v>0</v>
      </c>
      <c r="O27" s="189">
        <f>'[23]33611'!Q11</f>
        <v>11999.9</v>
      </c>
      <c r="P27" s="189">
        <f>'[23]33611'!R11</f>
        <v>0</v>
      </c>
      <c r="Q27" s="189">
        <f>'[23]33611'!S11</f>
        <v>0</v>
      </c>
      <c r="R27" s="189">
        <f>'[23]33611'!T11</f>
        <v>11999.9</v>
      </c>
      <c r="S27" s="189">
        <f>'[23]33611'!U11</f>
        <v>0</v>
      </c>
      <c r="T27" s="189">
        <f>'[23]33611'!V11</f>
        <v>0</v>
      </c>
      <c r="U27" s="189">
        <v>12000.3</v>
      </c>
      <c r="V27" s="185">
        <f t="shared" si="4"/>
        <v>48000</v>
      </c>
      <c r="W27" s="186" t="s">
        <v>345</v>
      </c>
      <c r="X27" s="186">
        <v>0</v>
      </c>
      <c r="Z27" s="221"/>
    </row>
    <row r="28" spans="1:26" s="118" customFormat="1" x14ac:dyDescent="0.25">
      <c r="A28" s="191"/>
      <c r="B28" s="191"/>
      <c r="C28" s="192"/>
      <c r="D28" s="191"/>
      <c r="E28" s="192"/>
      <c r="F28" s="191"/>
      <c r="G28" s="191"/>
      <c r="H28" s="192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V28" s="193"/>
      <c r="W28" s="192"/>
      <c r="X28" s="192"/>
    </row>
    <row r="29" spans="1:26" s="129" customFormat="1" ht="15" x14ac:dyDescent="0.25">
      <c r="A29" s="194"/>
      <c r="B29" s="194"/>
      <c r="D29" s="194"/>
      <c r="E29" s="194"/>
      <c r="F29" s="194"/>
      <c r="G29" s="194"/>
      <c r="H29" s="194"/>
      <c r="J29" s="195"/>
      <c r="K29" s="195"/>
      <c r="L29" s="195"/>
      <c r="O29" s="195"/>
      <c r="P29" s="195"/>
      <c r="Q29" s="195"/>
      <c r="R29" s="195"/>
      <c r="S29" s="195"/>
      <c r="T29" s="195"/>
      <c r="U29" s="195"/>
      <c r="W29" s="194"/>
      <c r="X29" s="194"/>
    </row>
    <row r="30" spans="1:26" ht="29.25" customHeight="1" x14ac:dyDescent="0.2">
      <c r="A30" s="192"/>
      <c r="B30" s="800" t="s">
        <v>38</v>
      </c>
      <c r="C30" s="800"/>
      <c r="D30" s="800"/>
      <c r="E30" s="800"/>
      <c r="F30" s="191"/>
      <c r="G30" s="191"/>
      <c r="I30" s="800" t="s">
        <v>35</v>
      </c>
      <c r="J30" s="800"/>
      <c r="K30" s="800"/>
      <c r="L30" s="800"/>
      <c r="M30" s="192"/>
      <c r="N30" s="192"/>
      <c r="O30" s="192"/>
      <c r="P30" s="192"/>
      <c r="Q30" s="800" t="s">
        <v>39</v>
      </c>
      <c r="R30" s="800"/>
      <c r="S30" s="800"/>
      <c r="T30" s="800"/>
      <c r="U30" s="800"/>
      <c r="V30" s="192"/>
      <c r="W30" s="192"/>
      <c r="X30" s="192"/>
    </row>
    <row r="31" spans="1:26" ht="12.75" customHeight="1" x14ac:dyDescent="0.2">
      <c r="A31" s="192"/>
      <c r="B31" s="196"/>
      <c r="C31" s="196"/>
      <c r="D31" s="196"/>
      <c r="E31" s="196"/>
      <c r="F31" s="191"/>
      <c r="G31" s="191"/>
      <c r="H31" s="196"/>
      <c r="I31" s="196"/>
      <c r="J31" s="197"/>
      <c r="K31" s="197"/>
      <c r="L31" s="197"/>
      <c r="M31" s="192"/>
      <c r="N31" s="192"/>
      <c r="O31" s="192"/>
      <c r="P31" s="192"/>
      <c r="Q31" s="192"/>
      <c r="R31" s="197"/>
      <c r="S31" s="196"/>
      <c r="T31" s="196"/>
      <c r="U31" s="192"/>
      <c r="V31" s="192"/>
      <c r="W31" s="192"/>
      <c r="X31" s="192"/>
    </row>
    <row r="32" spans="1:26" ht="12.75" customHeight="1" x14ac:dyDescent="0.2">
      <c r="A32" s="192"/>
      <c r="B32" s="196"/>
      <c r="C32" s="196"/>
      <c r="D32" s="196"/>
      <c r="E32" s="196"/>
      <c r="F32" s="191"/>
      <c r="G32" s="191"/>
      <c r="H32" s="196"/>
      <c r="I32" s="196"/>
      <c r="J32" s="197"/>
      <c r="K32" s="197"/>
      <c r="L32" s="197"/>
      <c r="M32" s="192"/>
      <c r="N32" s="192"/>
      <c r="O32" s="192"/>
      <c r="P32" s="192"/>
      <c r="Q32" s="192"/>
      <c r="R32" s="197"/>
      <c r="S32" s="196"/>
      <c r="T32" s="196"/>
      <c r="U32" s="192"/>
      <c r="V32" s="192"/>
      <c r="W32" s="192"/>
      <c r="X32" s="192"/>
    </row>
    <row r="33" spans="1:24" x14ac:dyDescent="0.2">
      <c r="A33" s="191"/>
      <c r="B33" s="191"/>
      <c r="C33" s="192"/>
      <c r="D33" s="191"/>
      <c r="E33" s="192"/>
      <c r="F33" s="191"/>
      <c r="G33" s="198"/>
      <c r="H33" s="192"/>
      <c r="I33" s="191"/>
      <c r="J33" s="191"/>
      <c r="K33" s="192"/>
      <c r="L33" s="191"/>
      <c r="M33" s="192"/>
      <c r="N33" s="199"/>
      <c r="O33" s="199"/>
      <c r="P33" s="199"/>
      <c r="Q33" s="199"/>
      <c r="R33" s="199"/>
      <c r="S33" s="199"/>
      <c r="T33" s="191"/>
      <c r="U33" s="192"/>
      <c r="V33" s="199"/>
      <c r="W33" s="199"/>
      <c r="X33" s="199"/>
    </row>
    <row r="34" spans="1:24" x14ac:dyDescent="0.2">
      <c r="A34" s="200"/>
      <c r="B34" s="200"/>
      <c r="C34" s="200"/>
      <c r="D34" s="200"/>
      <c r="E34" s="200"/>
      <c r="F34" s="201"/>
      <c r="G34" s="191"/>
      <c r="H34" s="192"/>
      <c r="I34" s="202"/>
      <c r="J34" s="203"/>
      <c r="K34" s="203"/>
      <c r="L34" s="203"/>
      <c r="M34" s="203"/>
      <c r="N34" s="199"/>
      <c r="O34" s="199"/>
      <c r="P34" s="199"/>
      <c r="Q34" s="199"/>
      <c r="R34" s="199"/>
      <c r="S34" s="199"/>
      <c r="T34" s="202"/>
      <c r="U34" s="203"/>
      <c r="V34" s="199"/>
      <c r="W34" s="199"/>
      <c r="X34" s="199"/>
    </row>
    <row r="35" spans="1:24" x14ac:dyDescent="0.2">
      <c r="A35" s="200"/>
      <c r="B35" s="801"/>
      <c r="C35" s="801"/>
      <c r="D35" s="801"/>
      <c r="E35" s="801"/>
      <c r="F35" s="201"/>
      <c r="G35" s="191"/>
      <c r="H35" s="192"/>
      <c r="I35" s="204"/>
      <c r="J35" s="205"/>
      <c r="K35" s="205"/>
      <c r="L35" s="205"/>
      <c r="M35" s="206"/>
      <c r="N35" s="206"/>
      <c r="O35" s="200"/>
      <c r="P35" s="200"/>
      <c r="Q35" s="207"/>
      <c r="R35" s="207"/>
      <c r="S35" s="207"/>
      <c r="T35" s="208"/>
      <c r="U35" s="209"/>
      <c r="V35" s="200"/>
      <c r="W35" s="200"/>
      <c r="X35" s="200"/>
    </row>
    <row r="36" spans="1:24" ht="29.25" customHeight="1" x14ac:dyDescent="0.2">
      <c r="A36" s="192"/>
      <c r="B36" s="802" t="s">
        <v>346</v>
      </c>
      <c r="C36" s="803"/>
      <c r="D36" s="803"/>
      <c r="E36" s="803"/>
      <c r="F36" s="210"/>
      <c r="G36" s="191"/>
      <c r="I36" s="804" t="s">
        <v>347</v>
      </c>
      <c r="J36" s="804"/>
      <c r="K36" s="804"/>
      <c r="L36" s="804"/>
      <c r="M36" s="211"/>
      <c r="N36" s="211"/>
      <c r="O36" s="192"/>
      <c r="P36" s="192"/>
      <c r="Q36" s="804" t="s">
        <v>348</v>
      </c>
      <c r="R36" s="804"/>
      <c r="S36" s="804"/>
      <c r="T36" s="804"/>
      <c r="U36" s="804"/>
      <c r="V36" s="212"/>
      <c r="W36" s="192"/>
      <c r="X36" s="192"/>
    </row>
  </sheetData>
  <mergeCells count="27">
    <mergeCell ref="B30:E30"/>
    <mergeCell ref="I30:L30"/>
    <mergeCell ref="Q30:U30"/>
    <mergeCell ref="B35:E35"/>
    <mergeCell ref="B36:E36"/>
    <mergeCell ref="I36:L36"/>
    <mergeCell ref="Q36:U36"/>
    <mergeCell ref="V8:V9"/>
    <mergeCell ref="W8:W12"/>
    <mergeCell ref="X8:X12"/>
    <mergeCell ref="C9:C12"/>
    <mergeCell ref="D9:D12"/>
    <mergeCell ref="E9:E12"/>
    <mergeCell ref="F10:H10"/>
    <mergeCell ref="J8:U8"/>
    <mergeCell ref="A8:A12"/>
    <mergeCell ref="B8:C8"/>
    <mergeCell ref="D8:E8"/>
    <mergeCell ref="G8:H8"/>
    <mergeCell ref="I8:I9"/>
    <mergeCell ref="B10:B12"/>
    <mergeCell ref="W5:X5"/>
    <mergeCell ref="D2:G2"/>
    <mergeCell ref="D3:G3"/>
    <mergeCell ref="D4:G4"/>
    <mergeCell ref="D5:G5"/>
    <mergeCell ref="S5:V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X29"/>
  <sheetViews>
    <sheetView zoomScale="80" zoomScaleNormal="80" workbookViewId="0">
      <selection activeCell="I15" sqref="I15:I19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7109375" style="91" customWidth="1"/>
    <col min="10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'[3]21111'!C2</f>
        <v>CLAVE DE LA UNIDAD RESPONSABLE (UR)</v>
      </c>
      <c r="F2" s="688"/>
      <c r="G2" s="688"/>
      <c r="H2" s="92">
        <f>'[3]21111'!F2</f>
        <v>102</v>
      </c>
      <c r="Q2" s="93"/>
      <c r="R2" s="93"/>
      <c r="T2" s="93"/>
      <c r="U2" s="93"/>
      <c r="V2" s="93"/>
    </row>
    <row r="3" spans="1:24" ht="15" x14ac:dyDescent="0.25">
      <c r="E3" s="689" t="str">
        <f>'[3]21111'!C3</f>
        <v>NOMBRE DE LA UNIDAD RESPONSABLE</v>
      </c>
      <c r="F3" s="689"/>
      <c r="G3" s="689"/>
      <c r="H3" s="94" t="str">
        <f>'[3]21111'!F3</f>
        <v>SINDICATURAS</v>
      </c>
    </row>
    <row r="4" spans="1:24" ht="15" x14ac:dyDescent="0.25">
      <c r="E4" s="688" t="str">
        <f>'[3]21111'!C4</f>
        <v>CLAVE DE LA UNIDAD EJECUTORA (UE)</v>
      </c>
      <c r="F4" s="688"/>
      <c r="G4" s="688"/>
      <c r="H4" s="95">
        <f>'[3]21111'!F4</f>
        <v>10201</v>
      </c>
      <c r="S4" s="93"/>
      <c r="T4" s="93"/>
      <c r="U4" s="93"/>
      <c r="W4" s="96" t="s">
        <v>349</v>
      </c>
    </row>
    <row r="5" spans="1:24" ht="15" x14ac:dyDescent="0.25">
      <c r="C5" s="97"/>
      <c r="E5" s="689" t="str">
        <f>'[3]21111'!C5</f>
        <v>NOMBRE DE LA UNIDAD EJECUTORA</v>
      </c>
      <c r="F5" s="689"/>
      <c r="G5" s="689"/>
      <c r="H5" s="94" t="str">
        <f>'[3]21111'!F5</f>
        <v>SINDICATURA PRIMERA</v>
      </c>
      <c r="Q5" s="98"/>
      <c r="R5" s="98"/>
      <c r="T5" s="98"/>
      <c r="U5" s="690" t="s">
        <v>303</v>
      </c>
      <c r="V5" s="691"/>
      <c r="W5" s="735">
        <v>44942</v>
      </c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3.25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4" s="103" customFormat="1" ht="21.75" customHeight="1" x14ac:dyDescent="0.25">
      <c r="A8" s="665" t="str">
        <f>'[3]21111'!A9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24" customHeight="1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18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f t="shared" ref="I10:U10" si="0">SUM(I15:I18)</f>
        <v>40000</v>
      </c>
      <c r="J10" s="106">
        <f t="shared" si="0"/>
        <v>666.67</v>
      </c>
      <c r="K10" s="106">
        <f t="shared" si="0"/>
        <v>9790.9499999999989</v>
      </c>
      <c r="L10" s="106">
        <f t="shared" si="0"/>
        <v>666.67</v>
      </c>
      <c r="M10" s="106">
        <f t="shared" si="0"/>
        <v>666.67</v>
      </c>
      <c r="N10" s="106">
        <f t="shared" si="0"/>
        <v>14768.11</v>
      </c>
      <c r="O10" s="106">
        <f t="shared" si="0"/>
        <v>666.67</v>
      </c>
      <c r="P10" s="106">
        <f t="shared" si="0"/>
        <v>9440.9499999999989</v>
      </c>
      <c r="Q10" s="106">
        <f t="shared" si="0"/>
        <v>666.67</v>
      </c>
      <c r="R10" s="106">
        <f t="shared" si="0"/>
        <v>666.67</v>
      </c>
      <c r="S10" s="106">
        <f t="shared" si="0"/>
        <v>666.67</v>
      </c>
      <c r="T10" s="106">
        <f t="shared" si="0"/>
        <v>666.67</v>
      </c>
      <c r="U10" s="106">
        <f t="shared" si="0"/>
        <v>666.63</v>
      </c>
      <c r="V10" s="106">
        <f t="shared" ref="V10:V12" si="1">SUM(J10:U10)</f>
        <v>39999.999999999985</v>
      </c>
      <c r="W10" s="696"/>
      <c r="X10" s="696"/>
    </row>
    <row r="11" spans="1:24" s="103" customFormat="1" ht="15.75" x14ac:dyDescent="0.25">
      <c r="A11" s="665"/>
      <c r="B11" s="670"/>
      <c r="C11" s="670"/>
      <c r="D11" s="670"/>
      <c r="E11" s="670"/>
      <c r="F11" s="107">
        <v>2000</v>
      </c>
      <c r="G11" s="108"/>
      <c r="H11" s="109"/>
      <c r="I11" s="43">
        <f t="shared" ref="I11:U11" si="2">SUM(I15:I17)</f>
        <v>32000</v>
      </c>
      <c r="J11" s="43">
        <f t="shared" si="2"/>
        <v>0</v>
      </c>
      <c r="K11" s="43">
        <f t="shared" si="2"/>
        <v>9124.2799999999988</v>
      </c>
      <c r="L11" s="43">
        <f t="shared" si="2"/>
        <v>0</v>
      </c>
      <c r="M11" s="43">
        <f t="shared" si="2"/>
        <v>0</v>
      </c>
      <c r="N11" s="43">
        <f t="shared" si="2"/>
        <v>14101.44</v>
      </c>
      <c r="O11" s="43">
        <f t="shared" si="2"/>
        <v>0</v>
      </c>
      <c r="P11" s="43">
        <f t="shared" si="2"/>
        <v>8774.2799999999988</v>
      </c>
      <c r="Q11" s="43">
        <f t="shared" si="2"/>
        <v>0</v>
      </c>
      <c r="R11" s="43">
        <f t="shared" si="2"/>
        <v>0</v>
      </c>
      <c r="S11" s="43">
        <f t="shared" si="2"/>
        <v>0</v>
      </c>
      <c r="T11" s="43">
        <f t="shared" si="2"/>
        <v>0</v>
      </c>
      <c r="U11" s="43">
        <f t="shared" si="2"/>
        <v>0</v>
      </c>
      <c r="V11" s="44">
        <f>SUM(J11:U11)</f>
        <v>32000</v>
      </c>
      <c r="W11" s="696"/>
      <c r="X11" s="696"/>
    </row>
    <row r="12" spans="1:24" s="103" customFormat="1" ht="15.75" x14ac:dyDescent="0.25">
      <c r="A12" s="665"/>
      <c r="B12" s="670"/>
      <c r="C12" s="670"/>
      <c r="D12" s="670"/>
      <c r="E12" s="670"/>
      <c r="F12" s="107">
        <v>3000</v>
      </c>
      <c r="G12" s="110"/>
      <c r="H12" s="111"/>
      <c r="I12" s="43">
        <f t="shared" ref="I12:U12" si="3">SUM(I18:I18)</f>
        <v>8000</v>
      </c>
      <c r="J12" s="43">
        <f t="shared" si="3"/>
        <v>666.67</v>
      </c>
      <c r="K12" s="43">
        <f t="shared" si="3"/>
        <v>666.67</v>
      </c>
      <c r="L12" s="43">
        <f t="shared" si="3"/>
        <v>666.67</v>
      </c>
      <c r="M12" s="43">
        <f t="shared" si="3"/>
        <v>666.67</v>
      </c>
      <c r="N12" s="43">
        <f t="shared" si="3"/>
        <v>666.67</v>
      </c>
      <c r="O12" s="43">
        <f t="shared" si="3"/>
        <v>666.67</v>
      </c>
      <c r="P12" s="43">
        <f t="shared" si="3"/>
        <v>666.67</v>
      </c>
      <c r="Q12" s="43">
        <f t="shared" si="3"/>
        <v>666.67</v>
      </c>
      <c r="R12" s="43">
        <f t="shared" si="3"/>
        <v>666.67</v>
      </c>
      <c r="S12" s="43">
        <f t="shared" si="3"/>
        <v>666.67</v>
      </c>
      <c r="T12" s="43">
        <f t="shared" si="3"/>
        <v>666.67</v>
      </c>
      <c r="U12" s="43">
        <f t="shared" si="3"/>
        <v>666.63</v>
      </c>
      <c r="V12" s="44">
        <f t="shared" si="1"/>
        <v>8000</v>
      </c>
      <c r="W12" s="696"/>
      <c r="X12" s="696"/>
    </row>
    <row r="13" spans="1:24" s="103" customFormat="1" ht="15.75" x14ac:dyDescent="0.25">
      <c r="A13" s="665"/>
      <c r="B13" s="670"/>
      <c r="C13" s="670"/>
      <c r="D13" s="670"/>
      <c r="E13" s="670"/>
      <c r="F13" s="107">
        <v>4000</v>
      </c>
      <c r="G13" s="110"/>
      <c r="H13" s="111"/>
      <c r="I13" s="43">
        <f>SUM(I19:I20)</f>
        <v>0</v>
      </c>
      <c r="J13" s="43">
        <f>SUM(J19:J20)</f>
        <v>0</v>
      </c>
      <c r="K13" s="43">
        <f t="shared" ref="K13:V14" si="4">SUM(K19:K20)</f>
        <v>0</v>
      </c>
      <c r="L13" s="43">
        <f t="shared" si="4"/>
        <v>0</v>
      </c>
      <c r="M13" s="43">
        <f t="shared" si="4"/>
        <v>0</v>
      </c>
      <c r="N13" s="43">
        <f t="shared" si="4"/>
        <v>0</v>
      </c>
      <c r="O13" s="43">
        <f t="shared" si="4"/>
        <v>0</v>
      </c>
      <c r="P13" s="43">
        <f t="shared" si="4"/>
        <v>0</v>
      </c>
      <c r="Q13" s="43">
        <f t="shared" si="4"/>
        <v>0</v>
      </c>
      <c r="R13" s="43">
        <f t="shared" si="4"/>
        <v>0</v>
      </c>
      <c r="S13" s="43">
        <f t="shared" si="4"/>
        <v>0</v>
      </c>
      <c r="T13" s="43">
        <f t="shared" si="4"/>
        <v>0</v>
      </c>
      <c r="U13" s="43">
        <f t="shared" si="4"/>
        <v>0</v>
      </c>
      <c r="V13" s="43">
        <f t="shared" si="4"/>
        <v>0</v>
      </c>
      <c r="W13" s="696"/>
      <c r="X13" s="696"/>
    </row>
    <row r="14" spans="1:24" s="103" customFormat="1" ht="15.75" x14ac:dyDescent="0.25">
      <c r="A14" s="665"/>
      <c r="B14" s="671"/>
      <c r="C14" s="671"/>
      <c r="D14" s="671"/>
      <c r="E14" s="671"/>
      <c r="F14" s="107">
        <v>5000</v>
      </c>
      <c r="G14" s="112"/>
      <c r="H14" s="113"/>
      <c r="I14" s="43">
        <f>SUM(I20:I21)</f>
        <v>0</v>
      </c>
      <c r="J14" s="43">
        <f>SUM(J20:J21)</f>
        <v>0</v>
      </c>
      <c r="K14" s="43">
        <f t="shared" si="4"/>
        <v>0</v>
      </c>
      <c r="L14" s="43">
        <f t="shared" si="4"/>
        <v>0</v>
      </c>
      <c r="M14" s="43">
        <f t="shared" si="4"/>
        <v>0</v>
      </c>
      <c r="N14" s="43">
        <f t="shared" si="4"/>
        <v>0</v>
      </c>
      <c r="O14" s="43">
        <f t="shared" si="4"/>
        <v>0</v>
      </c>
      <c r="P14" s="43">
        <f t="shared" si="4"/>
        <v>0</v>
      </c>
      <c r="Q14" s="43">
        <f t="shared" si="4"/>
        <v>0</v>
      </c>
      <c r="R14" s="43">
        <f t="shared" si="4"/>
        <v>0</v>
      </c>
      <c r="S14" s="43">
        <f t="shared" si="4"/>
        <v>0</v>
      </c>
      <c r="T14" s="43">
        <f t="shared" si="4"/>
        <v>0</v>
      </c>
      <c r="U14" s="43">
        <f t="shared" si="4"/>
        <v>0</v>
      </c>
      <c r="V14" s="43">
        <f t="shared" si="4"/>
        <v>0</v>
      </c>
      <c r="W14" s="697"/>
      <c r="X14" s="697"/>
    </row>
    <row r="15" spans="1:24" s="118" customFormat="1" ht="28.5" x14ac:dyDescent="0.25">
      <c r="A15" s="2" t="str">
        <f>'[3]21111'!$A$12</f>
        <v>08</v>
      </c>
      <c r="B15" s="2">
        <f>'[3]21111'!$F$2</f>
        <v>102</v>
      </c>
      <c r="C15" s="1" t="str">
        <f>'[3]21111'!$F$3</f>
        <v>SINDICATURAS</v>
      </c>
      <c r="D15" s="2">
        <f>'[3]21111'!$F$4</f>
        <v>10201</v>
      </c>
      <c r="E15" s="1" t="str">
        <f>'[3]21111'!$F$5</f>
        <v>SINDICATURA PRIMERA</v>
      </c>
      <c r="F15" s="2">
        <v>2000</v>
      </c>
      <c r="G15" s="2">
        <v>21111</v>
      </c>
      <c r="H15" s="114" t="s">
        <v>132</v>
      </c>
      <c r="I15" s="115">
        <f>'[3]21111'!F12</f>
        <v>27000</v>
      </c>
      <c r="J15" s="77">
        <f>'[3]21111'!L11</f>
        <v>0</v>
      </c>
      <c r="K15" s="77">
        <f>'[3]21111'!M11</f>
        <v>8045.619999999999</v>
      </c>
      <c r="L15" s="77">
        <f>'[3]21111'!N11</f>
        <v>0</v>
      </c>
      <c r="M15" s="77">
        <f>'[3]21111'!O11</f>
        <v>0</v>
      </c>
      <c r="N15" s="77">
        <v>10908.76</v>
      </c>
      <c r="O15" s="77">
        <f>'[3]21111'!Q11</f>
        <v>0</v>
      </c>
      <c r="P15" s="77">
        <f>'[3]21111'!R11</f>
        <v>8045.619999999999</v>
      </c>
      <c r="Q15" s="77">
        <f>'[3]21111'!S11</f>
        <v>0</v>
      </c>
      <c r="R15" s="77">
        <f>'[3]21111'!T11</f>
        <v>0</v>
      </c>
      <c r="S15" s="77">
        <f>'[3]21111'!U11</f>
        <v>0</v>
      </c>
      <c r="T15" s="77">
        <f>'[3]21111'!V11</f>
        <v>0</v>
      </c>
      <c r="U15" s="77">
        <f>'[3]21111'!W11</f>
        <v>0</v>
      </c>
      <c r="V15" s="116">
        <f>SUM(J15:U15)</f>
        <v>26999.999999999996</v>
      </c>
      <c r="W15" s="117"/>
      <c r="X15" s="117"/>
    </row>
    <row r="16" spans="1:24" s="118" customFormat="1" ht="42.75" x14ac:dyDescent="0.25">
      <c r="A16" s="2" t="str">
        <f>'[3]21111'!$A$12</f>
        <v>08</v>
      </c>
      <c r="B16" s="2">
        <f>'[3]21111'!$F$2</f>
        <v>102</v>
      </c>
      <c r="C16" s="1" t="str">
        <f>'[3]21111'!$F$3</f>
        <v>SINDICATURAS</v>
      </c>
      <c r="D16" s="2">
        <f>'[3]21111'!$F$4</f>
        <v>10201</v>
      </c>
      <c r="E16" s="1" t="str">
        <f>'[3]21111'!$F$5</f>
        <v>SINDICATURA PRIMERA</v>
      </c>
      <c r="F16" s="2">
        <v>2000</v>
      </c>
      <c r="G16" s="2">
        <v>21411</v>
      </c>
      <c r="H16" s="114" t="s">
        <v>135</v>
      </c>
      <c r="I16" s="77">
        <f>'[3]21411'!F12</f>
        <v>2000</v>
      </c>
      <c r="J16" s="77">
        <f>'[3]21411'!L11</f>
        <v>0</v>
      </c>
      <c r="K16" s="77">
        <f>'[3]21411'!M11</f>
        <v>350</v>
      </c>
      <c r="L16" s="77">
        <f>'[3]21411'!N11</f>
        <v>0</v>
      </c>
      <c r="M16" s="77">
        <f>'[3]21411'!O11</f>
        <v>0</v>
      </c>
      <c r="N16" s="77">
        <v>1650</v>
      </c>
      <c r="O16" s="77">
        <f>'[3]21411'!Q11</f>
        <v>0</v>
      </c>
      <c r="P16" s="77">
        <f>'[3]21411'!R11</f>
        <v>0</v>
      </c>
      <c r="Q16" s="77">
        <f>'[3]21411'!S11</f>
        <v>0</v>
      </c>
      <c r="R16" s="77">
        <f>'[3]21411'!T11</f>
        <v>0</v>
      </c>
      <c r="S16" s="77">
        <f>'[3]21411'!U11</f>
        <v>0</v>
      </c>
      <c r="T16" s="77">
        <f>'[3]21411'!V11</f>
        <v>0</v>
      </c>
      <c r="U16" s="77">
        <f>'[3]21411'!W11</f>
        <v>0</v>
      </c>
      <c r="V16" s="116">
        <f>SUM(J16:U16)</f>
        <v>2000</v>
      </c>
      <c r="W16" s="121"/>
      <c r="X16" s="121"/>
    </row>
    <row r="17" spans="1:24" s="118" customFormat="1" ht="15" x14ac:dyDescent="0.25">
      <c r="A17" s="2" t="str">
        <f>'[3]21111'!$A$12</f>
        <v>08</v>
      </c>
      <c r="B17" s="2">
        <f>'[3]21111'!$F$2</f>
        <v>102</v>
      </c>
      <c r="C17" s="1" t="str">
        <f>'[3]21111'!$F$3</f>
        <v>SINDICATURAS</v>
      </c>
      <c r="D17" s="2">
        <f>'[3]21111'!$F$4</f>
        <v>10201</v>
      </c>
      <c r="E17" s="1" t="str">
        <f>'[3]21111'!$F$5</f>
        <v>SINDICATURA PRIMERA</v>
      </c>
      <c r="F17" s="2">
        <v>2000</v>
      </c>
      <c r="G17" s="2">
        <v>21611</v>
      </c>
      <c r="H17" s="114" t="s">
        <v>137</v>
      </c>
      <c r="I17" s="221">
        <f>'[3]21611'!F12</f>
        <v>3000</v>
      </c>
      <c r="J17" s="221">
        <f>'[3]21611'!L11</f>
        <v>0</v>
      </c>
      <c r="K17" s="221">
        <f>'[3]21611'!M11</f>
        <v>728.66000000000008</v>
      </c>
      <c r="L17" s="221">
        <f>'[3]21611'!N11</f>
        <v>0</v>
      </c>
      <c r="M17" s="221">
        <f>'[3]21611'!O11</f>
        <v>0</v>
      </c>
      <c r="N17" s="221">
        <v>1542.68</v>
      </c>
      <c r="O17" s="221">
        <f>'[3]21611'!Q11</f>
        <v>0</v>
      </c>
      <c r="P17" s="221">
        <f>'[3]21611'!R11</f>
        <v>728.66000000000008</v>
      </c>
      <c r="Q17" s="221">
        <f>'[3]21611'!S11</f>
        <v>0</v>
      </c>
      <c r="R17" s="221">
        <f>'[3]21611'!T11</f>
        <v>0</v>
      </c>
      <c r="S17" s="221">
        <f>'[3]21611'!U11</f>
        <v>0</v>
      </c>
      <c r="T17" s="221">
        <f>'[3]21611'!V11</f>
        <v>0</v>
      </c>
      <c r="U17" s="221">
        <f>'[3]21611'!W11</f>
        <v>0</v>
      </c>
      <c r="V17" s="116">
        <f>SUM(J17:U17)</f>
        <v>3000</v>
      </c>
      <c r="W17" s="120"/>
      <c r="X17" s="121"/>
    </row>
    <row r="18" spans="1:24" s="190" customFormat="1" ht="28.5" x14ac:dyDescent="0.25">
      <c r="A18" s="216" t="str">
        <f>'[3]21111'!$A$12</f>
        <v>08</v>
      </c>
      <c r="B18" s="216">
        <f>'[3]21111'!$F$2</f>
        <v>102</v>
      </c>
      <c r="C18" s="217" t="str">
        <f>'[3]21111'!$F$3</f>
        <v>SINDICATURAS</v>
      </c>
      <c r="D18" s="216">
        <f>'[3]21111'!$F$4</f>
        <v>10201</v>
      </c>
      <c r="E18" s="217" t="str">
        <f>'[3]21111'!$F$5</f>
        <v>SINDICATURA PRIMERA</v>
      </c>
      <c r="F18" s="216">
        <v>3000</v>
      </c>
      <c r="G18" s="216">
        <v>33611</v>
      </c>
      <c r="H18" s="218" t="s">
        <v>198</v>
      </c>
      <c r="I18" s="219">
        <f>'[3]33611'!F12</f>
        <v>8000</v>
      </c>
      <c r="J18" s="219">
        <v>666.67</v>
      </c>
      <c r="K18" s="219">
        <v>666.67</v>
      </c>
      <c r="L18" s="219">
        <v>666.67</v>
      </c>
      <c r="M18" s="219">
        <v>666.67</v>
      </c>
      <c r="N18" s="219">
        <v>666.67</v>
      </c>
      <c r="O18" s="219">
        <v>666.67</v>
      </c>
      <c r="P18" s="219">
        <v>666.67</v>
      </c>
      <c r="Q18" s="219">
        <v>666.67</v>
      </c>
      <c r="R18" s="219">
        <v>666.67</v>
      </c>
      <c r="S18" s="219">
        <v>666.67</v>
      </c>
      <c r="T18" s="219">
        <v>666.67</v>
      </c>
      <c r="U18" s="219">
        <v>666.63</v>
      </c>
      <c r="V18" s="220">
        <f>SUM(J18:U18)</f>
        <v>8000</v>
      </c>
      <c r="W18" s="217"/>
      <c r="X18" s="217"/>
    </row>
    <row r="19" spans="1:24" s="118" customFormat="1" x14ac:dyDescent="0.25">
      <c r="A19" s="127"/>
      <c r="B19" s="127"/>
      <c r="D19" s="127"/>
      <c r="F19" s="127"/>
      <c r="G19" s="127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4" s="74" customFormat="1" ht="12.75" x14ac:dyDescent="0.25">
      <c r="B20" s="646" t="s">
        <v>38</v>
      </c>
      <c r="C20" s="646"/>
      <c r="D20" s="646"/>
      <c r="E20" s="646"/>
      <c r="F20" s="20"/>
      <c r="G20" s="20"/>
      <c r="I20" s="49"/>
      <c r="J20" s="49"/>
      <c r="K20" s="916" t="s">
        <v>35</v>
      </c>
      <c r="L20" s="916"/>
      <c r="M20" s="916"/>
      <c r="N20" s="916"/>
      <c r="O20" s="49"/>
      <c r="P20" s="49"/>
      <c r="Q20" s="222"/>
      <c r="R20" s="222"/>
      <c r="S20" s="222"/>
      <c r="T20" s="49"/>
      <c r="U20" s="646" t="s">
        <v>39</v>
      </c>
      <c r="V20" s="646"/>
      <c r="W20" s="646"/>
      <c r="X20" s="646"/>
    </row>
    <row r="21" spans="1:24" s="74" customFormat="1" ht="12.75" x14ac:dyDescent="0.25">
      <c r="A21" s="20"/>
      <c r="B21" s="223"/>
      <c r="C21" s="224"/>
      <c r="D21" s="223"/>
      <c r="E21" s="224"/>
      <c r="F21" s="20"/>
      <c r="G21" s="20"/>
      <c r="I21" s="20"/>
      <c r="J21" s="20"/>
      <c r="K21" s="224"/>
      <c r="L21" s="223"/>
      <c r="M21" s="224"/>
      <c r="N21" s="225"/>
      <c r="O21" s="75"/>
      <c r="P21" s="75"/>
      <c r="Q21" s="222"/>
      <c r="R21" s="222"/>
      <c r="S21" s="222"/>
      <c r="T21" s="20"/>
      <c r="U21" s="224"/>
      <c r="V21" s="225"/>
      <c r="W21" s="225"/>
      <c r="X21" s="225"/>
    </row>
    <row r="22" spans="1:24" s="74" customFormat="1" ht="12.75" x14ac:dyDescent="0.25">
      <c r="A22" s="50"/>
      <c r="B22" s="226"/>
      <c r="C22" s="226"/>
      <c r="D22" s="226"/>
      <c r="E22" s="226"/>
      <c r="F22" s="227"/>
      <c r="G22" s="20"/>
      <c r="I22" s="51"/>
      <c r="J22" s="52"/>
      <c r="K22" s="228"/>
      <c r="L22" s="228"/>
      <c r="M22" s="228"/>
      <c r="N22" s="225"/>
      <c r="O22" s="75"/>
      <c r="P22" s="75"/>
      <c r="Q22" s="222"/>
      <c r="R22" s="222"/>
      <c r="S22" s="222"/>
      <c r="T22" s="51"/>
      <c r="U22" s="228"/>
      <c r="V22" s="225"/>
      <c r="W22" s="225"/>
      <c r="X22" s="225"/>
    </row>
    <row r="23" spans="1:24" s="74" customFormat="1" ht="12.75" x14ac:dyDescent="0.25">
      <c r="A23" s="50"/>
      <c r="B23" s="812"/>
      <c r="C23" s="812"/>
      <c r="D23" s="812"/>
      <c r="E23" s="812"/>
      <c r="F23" s="227"/>
      <c r="G23" s="20"/>
      <c r="I23" s="51"/>
      <c r="J23" s="52"/>
      <c r="K23" s="229"/>
      <c r="L23" s="229"/>
      <c r="M23" s="229"/>
      <c r="N23" s="229"/>
      <c r="O23" s="50"/>
      <c r="P23" s="50"/>
      <c r="Q23" s="222"/>
      <c r="R23" s="222"/>
      <c r="S23" s="222"/>
      <c r="T23" s="51"/>
      <c r="U23" s="812"/>
      <c r="V23" s="812"/>
      <c r="W23" s="812"/>
      <c r="X23" s="812"/>
    </row>
    <row r="24" spans="1:24" s="74" customFormat="1" ht="12.75" x14ac:dyDescent="0.25">
      <c r="B24" s="813" t="s">
        <v>350</v>
      </c>
      <c r="C24" s="813"/>
      <c r="D24" s="813"/>
      <c r="E24" s="813"/>
      <c r="F24" s="227"/>
      <c r="G24" s="20"/>
      <c r="I24" s="51"/>
      <c r="J24" s="52"/>
      <c r="K24" s="814" t="s">
        <v>351</v>
      </c>
      <c r="L24" s="814"/>
      <c r="M24" s="814"/>
      <c r="N24" s="814"/>
      <c r="O24" s="230"/>
      <c r="P24" s="230"/>
      <c r="Q24" s="222"/>
      <c r="R24" s="222"/>
      <c r="S24" s="222"/>
      <c r="T24" s="51"/>
      <c r="U24" s="813" t="s">
        <v>351</v>
      </c>
      <c r="V24" s="813"/>
      <c r="W24" s="813"/>
      <c r="X24" s="813"/>
    </row>
    <row r="25" spans="1:24" s="3" customFormat="1" ht="12.75" x14ac:dyDescent="0.2">
      <c r="A25" s="19"/>
      <c r="J25" s="22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 s="3" customFormat="1" ht="12.75" x14ac:dyDescent="0.2">
      <c r="A26" s="19"/>
      <c r="J26" s="22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 s="3" customFormat="1" ht="12.75" x14ac:dyDescent="0.2">
      <c r="A27" s="19"/>
      <c r="J27" s="22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 s="3" customFormat="1" ht="12.75" x14ac:dyDescent="0.2">
      <c r="A28" s="19"/>
      <c r="J28" s="22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 ht="15" x14ac:dyDescent="0.25">
      <c r="A29" s="141"/>
      <c r="B29" s="88"/>
      <c r="D29" s="88"/>
    </row>
  </sheetData>
  <mergeCells count="28">
    <mergeCell ref="W5:X5"/>
    <mergeCell ref="E2:G2"/>
    <mergeCell ref="E3:G3"/>
    <mergeCell ref="E4:G4"/>
    <mergeCell ref="E5:G5"/>
    <mergeCell ref="U5:V5"/>
    <mergeCell ref="A8:A14"/>
    <mergeCell ref="B8:C8"/>
    <mergeCell ref="D8:E8"/>
    <mergeCell ref="G8:H8"/>
    <mergeCell ref="I8:I9"/>
    <mergeCell ref="B10:B14"/>
    <mergeCell ref="B24:E24"/>
    <mergeCell ref="K24:N24"/>
    <mergeCell ref="U24:X24"/>
    <mergeCell ref="V8:V9"/>
    <mergeCell ref="W8:W14"/>
    <mergeCell ref="X8:X14"/>
    <mergeCell ref="C9:C14"/>
    <mergeCell ref="D9:D14"/>
    <mergeCell ref="E9:E14"/>
    <mergeCell ref="F10:H10"/>
    <mergeCell ref="J8:U8"/>
    <mergeCell ref="B20:E20"/>
    <mergeCell ref="K20:N20"/>
    <mergeCell ref="U20:X20"/>
    <mergeCell ref="B23:E23"/>
    <mergeCell ref="U23:X2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Z31"/>
  <sheetViews>
    <sheetView zoomScale="84" zoomScaleNormal="84" workbookViewId="0">
      <selection activeCell="A8" sqref="A8:A14"/>
    </sheetView>
  </sheetViews>
  <sheetFormatPr baseColWidth="10" defaultRowHeight="15" x14ac:dyDescent="0.25"/>
  <cols>
    <col min="1" max="1" width="22.710937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1.7109375" style="91" customWidth="1"/>
    <col min="10" max="10" width="15.140625" style="91" bestFit="1" customWidth="1"/>
    <col min="11" max="19" width="18.42578125" style="91" bestFit="1" customWidth="1"/>
    <col min="20" max="20" width="15.42578125" style="91" bestFit="1" customWidth="1"/>
    <col min="21" max="21" width="14.5703125" style="91" bestFit="1" customWidth="1"/>
    <col min="22" max="22" width="21.85546875" style="91" customWidth="1"/>
    <col min="23" max="23" width="18.140625" style="88" customWidth="1"/>
    <col min="24" max="24" width="19.7109375" style="88" customWidth="1"/>
  </cols>
  <sheetData>
    <row r="1" spans="1:26" x14ac:dyDescent="0.25">
      <c r="E1" s="89" t="s">
        <v>4</v>
      </c>
      <c r="F1" s="90"/>
    </row>
    <row r="2" spans="1:26" x14ac:dyDescent="0.25">
      <c r="E2" s="688" t="str">
        <f>'[38]21111'!C2</f>
        <v>CLAVE DE LA UNIDAD RESPONSABLE (UR)</v>
      </c>
      <c r="F2" s="688"/>
      <c r="G2" s="688"/>
      <c r="H2" s="233">
        <v>407</v>
      </c>
      <c r="I2" s="128"/>
      <c r="J2" s="128"/>
      <c r="K2" s="128"/>
      <c r="Q2" s="93"/>
      <c r="R2" s="93"/>
      <c r="T2" s="93"/>
      <c r="U2" s="93"/>
      <c r="V2" s="93"/>
    </row>
    <row r="3" spans="1:26" x14ac:dyDescent="0.25">
      <c r="E3" s="689" t="str">
        <f>'[38]21111'!C3</f>
        <v>NOMBRE DE LA UNIDAD RESPONSABLE</v>
      </c>
      <c r="F3" s="689"/>
      <c r="G3" s="689"/>
      <c r="H3" s="919" t="s">
        <v>75</v>
      </c>
      <c r="I3" s="920"/>
      <c r="J3" s="920"/>
      <c r="K3" s="920"/>
    </row>
    <row r="4" spans="1:26" ht="23.25" x14ac:dyDescent="0.25">
      <c r="E4" s="688" t="str">
        <f>'[38]21111'!C4</f>
        <v>CLAVE DE LA UNIDAD EJECUTORA (UE)</v>
      </c>
      <c r="F4" s="688"/>
      <c r="G4" s="688"/>
      <c r="H4" s="921">
        <v>40701</v>
      </c>
      <c r="I4" s="922"/>
      <c r="J4" s="54"/>
      <c r="K4" s="234"/>
      <c r="S4" s="93"/>
      <c r="T4" s="93"/>
      <c r="U4" s="93"/>
      <c r="W4" s="96"/>
    </row>
    <row r="5" spans="1:26" x14ac:dyDescent="0.25">
      <c r="C5" s="97"/>
      <c r="E5" s="689" t="str">
        <f>'[38]21111'!C5</f>
        <v>NOMBRE DE LA UNIDAD EJECUTORA</v>
      </c>
      <c r="F5" s="689"/>
      <c r="G5" s="689"/>
      <c r="H5" s="919" t="s">
        <v>75</v>
      </c>
      <c r="I5" s="920"/>
      <c r="J5" s="920"/>
      <c r="K5" s="920"/>
      <c r="Q5" s="98"/>
      <c r="R5" s="98"/>
      <c r="T5" s="98"/>
      <c r="U5" s="690" t="s">
        <v>303</v>
      </c>
      <c r="V5" s="691"/>
      <c r="W5" s="686" t="s">
        <v>359</v>
      </c>
      <c r="X5" s="687"/>
    </row>
    <row r="6" spans="1:26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23.25" x14ac:dyDescent="0.35">
      <c r="A7" s="99"/>
      <c r="B7" s="90"/>
      <c r="C7" s="99"/>
      <c r="D7" s="90"/>
      <c r="E7" s="101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6" x14ac:dyDescent="0.25">
      <c r="A8" s="665" t="str">
        <f>'[38]21111'!A9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76" t="s">
        <v>2</v>
      </c>
      <c r="H8" s="676"/>
      <c r="I8" s="694" t="s">
        <v>274</v>
      </c>
      <c r="J8" s="917" t="s">
        <v>25</v>
      </c>
      <c r="K8" s="917"/>
      <c r="L8" s="917"/>
      <c r="M8" s="917"/>
      <c r="N8" s="917"/>
      <c r="O8" s="917"/>
      <c r="P8" s="917"/>
      <c r="Q8" s="917"/>
      <c r="R8" s="917"/>
      <c r="S8" s="917"/>
      <c r="T8" s="917"/>
      <c r="U8" s="917"/>
      <c r="V8" s="918" t="s">
        <v>34</v>
      </c>
      <c r="W8" s="661" t="s">
        <v>7</v>
      </c>
      <c r="X8" s="661" t="s">
        <v>8</v>
      </c>
    </row>
    <row r="9" spans="1:26" x14ac:dyDescent="0.25">
      <c r="A9" s="665"/>
      <c r="B9" s="235"/>
      <c r="C9" s="676" t="s">
        <v>5</v>
      </c>
      <c r="D9" s="676" t="s">
        <v>3</v>
      </c>
      <c r="E9" s="676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918"/>
      <c r="W9" s="661"/>
      <c r="X9" s="661"/>
    </row>
    <row r="10" spans="1:26" ht="18" x14ac:dyDescent="0.25">
      <c r="A10" s="665"/>
      <c r="B10" s="676" t="s">
        <v>3</v>
      </c>
      <c r="C10" s="676"/>
      <c r="D10" s="676"/>
      <c r="E10" s="676"/>
      <c r="F10" s="672"/>
      <c r="G10" s="672"/>
      <c r="H10" s="672"/>
      <c r="I10" s="106">
        <f>I12+I11</f>
        <v>2677729.1399999997</v>
      </c>
      <c r="J10" s="106">
        <f>SUM(J15:J20)</f>
        <v>3200</v>
      </c>
      <c r="K10" s="106">
        <f>SUM(K15:K20)</f>
        <v>292741.31</v>
      </c>
      <c r="L10" s="106">
        <f>SUM(L15:L20)</f>
        <v>302741.31</v>
      </c>
      <c r="M10" s="106">
        <f>SUM(M13:M20)</f>
        <v>306656.55</v>
      </c>
      <c r="N10" s="106">
        <f t="shared" ref="N10:U10" si="0">SUM(N15:N20)</f>
        <v>306957.55</v>
      </c>
      <c r="O10" s="106">
        <f t="shared" si="0"/>
        <v>292741.31</v>
      </c>
      <c r="P10" s="106">
        <f t="shared" si="0"/>
        <v>292741.31</v>
      </c>
      <c r="Q10" s="106">
        <f t="shared" si="0"/>
        <v>292741.31</v>
      </c>
      <c r="R10" s="106">
        <f t="shared" si="0"/>
        <v>292741.31</v>
      </c>
      <c r="S10" s="106">
        <f t="shared" si="0"/>
        <v>292740</v>
      </c>
      <c r="T10" s="106">
        <f t="shared" si="0"/>
        <v>800</v>
      </c>
      <c r="U10" s="106">
        <f t="shared" si="0"/>
        <v>927.18000000000006</v>
      </c>
      <c r="V10" s="106">
        <f t="shared" ref="V10:V12" si="1">SUM(J10:U10)</f>
        <v>2677729.14</v>
      </c>
      <c r="W10" s="661"/>
      <c r="X10" s="661"/>
    </row>
    <row r="11" spans="1:26" ht="15.75" x14ac:dyDescent="0.25">
      <c r="A11" s="665"/>
      <c r="B11" s="676"/>
      <c r="C11" s="676"/>
      <c r="D11" s="676"/>
      <c r="E11" s="676"/>
      <c r="F11" s="107">
        <v>2000</v>
      </c>
      <c r="G11" s="236"/>
      <c r="H11" s="236"/>
      <c r="I11" s="43">
        <v>50256.57</v>
      </c>
      <c r="J11" s="43">
        <f t="shared" ref="J11:U11" si="2">SUM(J15:J17)</f>
        <v>0</v>
      </c>
      <c r="K11" s="43">
        <f t="shared" si="2"/>
        <v>0</v>
      </c>
      <c r="L11" s="43">
        <f t="shared" si="2"/>
        <v>0</v>
      </c>
      <c r="M11" s="43">
        <f t="shared" si="2"/>
        <v>3915.24</v>
      </c>
      <c r="N11" s="43">
        <f t="shared" si="2"/>
        <v>2416.2399999999998</v>
      </c>
      <c r="O11" s="43">
        <f t="shared" si="2"/>
        <v>0</v>
      </c>
      <c r="P11" s="43">
        <f t="shared" si="2"/>
        <v>0</v>
      </c>
      <c r="Q11" s="43">
        <f t="shared" si="2"/>
        <v>0</v>
      </c>
      <c r="R11" s="43">
        <f t="shared" si="2"/>
        <v>0</v>
      </c>
      <c r="S11" s="43">
        <f t="shared" si="2"/>
        <v>0</v>
      </c>
      <c r="T11" s="43">
        <f t="shared" si="2"/>
        <v>0</v>
      </c>
      <c r="U11" s="43">
        <f t="shared" si="2"/>
        <v>125.09</v>
      </c>
      <c r="V11" s="44">
        <f>SUM(J11:U11)</f>
        <v>6456.57</v>
      </c>
      <c r="W11" s="661"/>
      <c r="X11" s="661"/>
    </row>
    <row r="12" spans="1:26" ht="15.75" x14ac:dyDescent="0.25">
      <c r="A12" s="665"/>
      <c r="B12" s="676"/>
      <c r="C12" s="676"/>
      <c r="D12" s="676"/>
      <c r="E12" s="676"/>
      <c r="F12" s="107">
        <v>3000</v>
      </c>
      <c r="G12" s="236"/>
      <c r="H12" s="236"/>
      <c r="I12" s="43">
        <v>2627472.5699999998</v>
      </c>
      <c r="J12" s="43">
        <f t="shared" ref="J12:U12" si="3">SUM(J18:J20)</f>
        <v>3200</v>
      </c>
      <c r="K12" s="43">
        <f t="shared" si="3"/>
        <v>292741.31</v>
      </c>
      <c r="L12" s="43">
        <f t="shared" si="3"/>
        <v>302741.31</v>
      </c>
      <c r="M12" s="43">
        <f t="shared" si="3"/>
        <v>302741.31</v>
      </c>
      <c r="N12" s="43">
        <f t="shared" si="3"/>
        <v>304541.31</v>
      </c>
      <c r="O12" s="43">
        <f t="shared" si="3"/>
        <v>292741.31</v>
      </c>
      <c r="P12" s="43">
        <f t="shared" si="3"/>
        <v>292741.31</v>
      </c>
      <c r="Q12" s="43">
        <f t="shared" si="3"/>
        <v>292741.31</v>
      </c>
      <c r="R12" s="43">
        <f t="shared" si="3"/>
        <v>292741.31</v>
      </c>
      <c r="S12" s="43">
        <f t="shared" si="3"/>
        <v>292740</v>
      </c>
      <c r="T12" s="43">
        <f t="shared" si="3"/>
        <v>800</v>
      </c>
      <c r="U12" s="43">
        <f t="shared" si="3"/>
        <v>802.09</v>
      </c>
      <c r="V12" s="44">
        <f t="shared" si="1"/>
        <v>2671272.5699999998</v>
      </c>
      <c r="W12" s="661"/>
      <c r="X12" s="661"/>
    </row>
    <row r="13" spans="1:26" ht="15.75" x14ac:dyDescent="0.25">
      <c r="A13" s="665"/>
      <c r="B13" s="676"/>
      <c r="C13" s="676"/>
      <c r="D13" s="676"/>
      <c r="E13" s="676"/>
      <c r="F13" s="107">
        <v>4000</v>
      </c>
      <c r="G13" s="236"/>
      <c r="H13" s="236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4">
        <v>0</v>
      </c>
      <c r="W13" s="661"/>
      <c r="X13" s="661"/>
    </row>
    <row r="14" spans="1:26" ht="15.75" x14ac:dyDescent="0.25">
      <c r="A14" s="665"/>
      <c r="B14" s="676"/>
      <c r="C14" s="676"/>
      <c r="D14" s="676"/>
      <c r="E14" s="676"/>
      <c r="F14" s="107">
        <v>5000</v>
      </c>
      <c r="G14" s="236"/>
      <c r="H14" s="236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4">
        <v>0</v>
      </c>
      <c r="W14" s="661"/>
      <c r="X14" s="661"/>
    </row>
    <row r="15" spans="1:26" ht="42.75" x14ac:dyDescent="0.25">
      <c r="A15" s="237" t="s">
        <v>360</v>
      </c>
      <c r="B15" s="2">
        <v>407</v>
      </c>
      <c r="C15" s="238" t="s">
        <v>75</v>
      </c>
      <c r="D15" s="238">
        <v>40701</v>
      </c>
      <c r="E15" s="238" t="s">
        <v>75</v>
      </c>
      <c r="F15" s="2">
        <v>2000</v>
      </c>
      <c r="G15" s="2">
        <v>21111</v>
      </c>
      <c r="H15" s="114" t="s">
        <v>132</v>
      </c>
      <c r="I15" s="77">
        <v>3450</v>
      </c>
      <c r="J15" s="77">
        <f>'[38]21111'!L11</f>
        <v>0</v>
      </c>
      <c r="K15" s="77">
        <f>'[38]21111'!M11</f>
        <v>0</v>
      </c>
      <c r="L15" s="77">
        <f>'[38]21111'!N11</f>
        <v>0</v>
      </c>
      <c r="M15" s="77">
        <v>2500</v>
      </c>
      <c r="N15" s="77">
        <v>914</v>
      </c>
      <c r="O15" s="77">
        <f>'[38]21111'!Q11</f>
        <v>0</v>
      </c>
      <c r="P15" s="77">
        <f>'[38]21111'!R11</f>
        <v>0</v>
      </c>
      <c r="Q15" s="77">
        <v>0</v>
      </c>
      <c r="R15" s="77">
        <f>'[38]21111'!T11</f>
        <v>0</v>
      </c>
      <c r="S15" s="77">
        <f>'[38]21111'!U11</f>
        <v>0</v>
      </c>
      <c r="T15" s="77">
        <f>'[38]21111'!V11</f>
        <v>0</v>
      </c>
      <c r="U15" s="77">
        <v>36</v>
      </c>
      <c r="V15" s="116">
        <f t="shared" ref="V15:V20" si="4">U15+T15+S15+R15+Q15+P15+O15+N15+M15+L15+K15+J15</f>
        <v>3450</v>
      </c>
      <c r="W15" s="2"/>
      <c r="X15" s="2"/>
      <c r="Z15" s="595"/>
    </row>
    <row r="16" spans="1:26" ht="42.75" x14ac:dyDescent="0.25">
      <c r="A16" s="237" t="s">
        <v>360</v>
      </c>
      <c r="B16" s="2">
        <v>407</v>
      </c>
      <c r="C16" s="238" t="s">
        <v>75</v>
      </c>
      <c r="D16" s="238">
        <v>40701</v>
      </c>
      <c r="E16" s="238" t="s">
        <v>75</v>
      </c>
      <c r="F16" s="2">
        <v>2000</v>
      </c>
      <c r="G16" s="2">
        <v>21411</v>
      </c>
      <c r="H16" s="114" t="s">
        <v>135</v>
      </c>
      <c r="I16" s="77">
        <v>500</v>
      </c>
      <c r="J16" s="77">
        <f>'[38]21411'!L11</f>
        <v>0</v>
      </c>
      <c r="K16" s="77">
        <f>'[38]21411'!M11</f>
        <v>0</v>
      </c>
      <c r="L16" s="77">
        <v>0</v>
      </c>
      <c r="M16" s="77">
        <v>500</v>
      </c>
      <c r="N16" s="77">
        <f>'[38]21411'!P11</f>
        <v>0</v>
      </c>
      <c r="O16" s="77">
        <f>'[38]21411'!Q11</f>
        <v>0</v>
      </c>
      <c r="P16" s="77">
        <f>'[38]21411'!R11</f>
        <v>0</v>
      </c>
      <c r="Q16" s="77">
        <f>'[38]21411'!S11</f>
        <v>0</v>
      </c>
      <c r="R16" s="77">
        <f>'[38]21411'!T11</f>
        <v>0</v>
      </c>
      <c r="S16" s="77">
        <f>'[38]21411'!U11</f>
        <v>0</v>
      </c>
      <c r="T16" s="77">
        <f>'[38]21411'!V11</f>
        <v>0</v>
      </c>
      <c r="U16" s="77">
        <f>'[38]21411'!W11</f>
        <v>0</v>
      </c>
      <c r="V16" s="119">
        <f t="shared" si="4"/>
        <v>500</v>
      </c>
      <c r="W16" s="1"/>
      <c r="X16" s="1"/>
      <c r="Z16" s="595"/>
    </row>
    <row r="17" spans="1:26" ht="42.75" x14ac:dyDescent="0.25">
      <c r="A17" s="237" t="s">
        <v>360</v>
      </c>
      <c r="B17" s="2">
        <v>407</v>
      </c>
      <c r="C17" s="238" t="s">
        <v>75</v>
      </c>
      <c r="D17" s="238">
        <v>40701</v>
      </c>
      <c r="E17" s="238" t="s">
        <v>75</v>
      </c>
      <c r="F17" s="2">
        <v>2000</v>
      </c>
      <c r="G17" s="2">
        <v>21611</v>
      </c>
      <c r="H17" s="114" t="s">
        <v>137</v>
      </c>
      <c r="I17" s="239">
        <v>2506.5700000000002</v>
      </c>
      <c r="J17" s="239">
        <f>'[38]21611'!L11</f>
        <v>0</v>
      </c>
      <c r="K17" s="239">
        <f>'[38]21611'!M11</f>
        <v>0</v>
      </c>
      <c r="L17" s="239">
        <f>'[38]21611'!N11</f>
        <v>0</v>
      </c>
      <c r="M17" s="239">
        <v>915.24</v>
      </c>
      <c r="N17" s="239">
        <v>1502.24</v>
      </c>
      <c r="O17" s="239">
        <f>'[38]21611'!Q11</f>
        <v>0</v>
      </c>
      <c r="P17" s="239">
        <f>'[38]21611'!R11</f>
        <v>0</v>
      </c>
      <c r="Q17" s="239">
        <f>'[38]21611'!S11</f>
        <v>0</v>
      </c>
      <c r="R17" s="239">
        <f>'[38]21611'!T11</f>
        <v>0</v>
      </c>
      <c r="S17" s="239">
        <f>'[38]21611'!U11</f>
        <v>0</v>
      </c>
      <c r="T17" s="239">
        <f>'[38]21611'!V11</f>
        <v>0</v>
      </c>
      <c r="U17" s="239">
        <v>89.09</v>
      </c>
      <c r="V17" s="116">
        <f t="shared" si="4"/>
        <v>2506.5699999999997</v>
      </c>
      <c r="W17" s="239"/>
      <c r="X17" s="1"/>
      <c r="Z17" s="595"/>
    </row>
    <row r="18" spans="1:26" ht="42.75" x14ac:dyDescent="0.25">
      <c r="A18" s="237" t="s">
        <v>360</v>
      </c>
      <c r="B18" s="2">
        <v>407</v>
      </c>
      <c r="C18" s="238" t="s">
        <v>75</v>
      </c>
      <c r="D18" s="238">
        <v>40701</v>
      </c>
      <c r="E18" s="238" t="s">
        <v>75</v>
      </c>
      <c r="F18" s="2">
        <v>3000</v>
      </c>
      <c r="G18" s="2">
        <v>33611</v>
      </c>
      <c r="H18" s="114" t="s">
        <v>198</v>
      </c>
      <c r="I18" s="77">
        <v>12000</v>
      </c>
      <c r="J18" s="77">
        <v>3200</v>
      </c>
      <c r="K18" s="77">
        <v>800</v>
      </c>
      <c r="L18" s="77">
        <v>800</v>
      </c>
      <c r="M18" s="77">
        <v>800</v>
      </c>
      <c r="N18" s="77">
        <v>800</v>
      </c>
      <c r="O18" s="77">
        <v>800</v>
      </c>
      <c r="P18" s="77">
        <v>800</v>
      </c>
      <c r="Q18" s="77">
        <v>800</v>
      </c>
      <c r="R18" s="77">
        <v>800</v>
      </c>
      <c r="S18" s="77">
        <v>800</v>
      </c>
      <c r="T18" s="77">
        <v>800</v>
      </c>
      <c r="U18" s="77">
        <v>800</v>
      </c>
      <c r="V18" s="116">
        <f t="shared" si="4"/>
        <v>12000</v>
      </c>
      <c r="W18" s="1"/>
      <c r="X18" s="1"/>
      <c r="Z18" s="595"/>
    </row>
    <row r="19" spans="1:26" ht="42.75" x14ac:dyDescent="0.25">
      <c r="A19" s="237" t="s">
        <v>360</v>
      </c>
      <c r="B19" s="2">
        <v>407</v>
      </c>
      <c r="C19" s="238" t="s">
        <v>75</v>
      </c>
      <c r="D19" s="238">
        <v>40701</v>
      </c>
      <c r="E19" s="238" t="s">
        <v>75</v>
      </c>
      <c r="F19" s="2">
        <v>3000</v>
      </c>
      <c r="G19" s="2">
        <v>36111</v>
      </c>
      <c r="H19" s="114" t="s">
        <v>217</v>
      </c>
      <c r="I19" s="77">
        <v>2627472.5699999998</v>
      </c>
      <c r="J19" s="77">
        <v>0</v>
      </c>
      <c r="K19" s="77">
        <v>291941.31</v>
      </c>
      <c r="L19" s="77">
        <v>291941.31</v>
      </c>
      <c r="M19" s="77">
        <v>291941.31</v>
      </c>
      <c r="N19" s="77">
        <v>291941.31</v>
      </c>
      <c r="O19" s="77">
        <v>291941.31</v>
      </c>
      <c r="P19" s="77">
        <v>291941.31</v>
      </c>
      <c r="Q19" s="77">
        <v>291941.31</v>
      </c>
      <c r="R19" s="77">
        <v>291941.31</v>
      </c>
      <c r="S19" s="77">
        <v>291940</v>
      </c>
      <c r="T19" s="77">
        <v>0</v>
      </c>
      <c r="U19" s="77">
        <v>2.09</v>
      </c>
      <c r="V19" s="116">
        <f t="shared" si="4"/>
        <v>2627472.5700000003</v>
      </c>
      <c r="W19" s="1"/>
      <c r="X19" s="1"/>
      <c r="Z19" s="595"/>
    </row>
    <row r="20" spans="1:26" ht="42.75" x14ac:dyDescent="0.25">
      <c r="A20" s="237" t="s">
        <v>360</v>
      </c>
      <c r="B20" s="2">
        <v>407</v>
      </c>
      <c r="C20" s="238" t="s">
        <v>75</v>
      </c>
      <c r="D20" s="238">
        <v>40701</v>
      </c>
      <c r="E20" s="238" t="s">
        <v>75</v>
      </c>
      <c r="F20" s="2">
        <v>3000</v>
      </c>
      <c r="G20" s="2">
        <v>36911</v>
      </c>
      <c r="H20" s="114" t="s">
        <v>219</v>
      </c>
      <c r="I20" s="77">
        <v>31800</v>
      </c>
      <c r="J20" s="77">
        <v>0</v>
      </c>
      <c r="K20" s="77">
        <v>0</v>
      </c>
      <c r="L20" s="77">
        <v>10000</v>
      </c>
      <c r="M20" s="77">
        <v>10000</v>
      </c>
      <c r="N20" s="77">
        <v>11800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116">
        <f t="shared" si="4"/>
        <v>31800</v>
      </c>
      <c r="W20" s="1"/>
      <c r="X20" s="1"/>
      <c r="Z20" s="595"/>
    </row>
    <row r="21" spans="1:26" x14ac:dyDescent="0.25">
      <c r="A21" s="127"/>
      <c r="B21" s="127"/>
      <c r="C21" s="118"/>
      <c r="D21" s="127"/>
      <c r="E21" s="118"/>
      <c r="F21" s="127"/>
      <c r="G21" s="127"/>
      <c r="H21" s="11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18"/>
      <c r="X21" s="118"/>
    </row>
    <row r="22" spans="1:26" x14ac:dyDescent="0.25">
      <c r="A22" s="74"/>
      <c r="B22" s="646" t="s">
        <v>38</v>
      </c>
      <c r="C22" s="646"/>
      <c r="D22" s="646"/>
      <c r="E22" s="646"/>
      <c r="F22" s="20"/>
      <c r="G22" s="20"/>
      <c r="H22" s="74"/>
      <c r="I22" s="49"/>
      <c r="J22" s="49"/>
      <c r="K22" s="49"/>
      <c r="L22" s="49"/>
      <c r="M22" s="646" t="s">
        <v>35</v>
      </c>
      <c r="N22" s="646"/>
      <c r="O22" s="646"/>
      <c r="P22" s="646"/>
      <c r="Q22" s="222"/>
      <c r="R22" s="222"/>
      <c r="S22" s="222"/>
      <c r="T22" s="49"/>
      <c r="U22" s="646" t="s">
        <v>39</v>
      </c>
      <c r="V22" s="646"/>
      <c r="W22" s="646"/>
      <c r="X22" s="646"/>
    </row>
    <row r="23" spans="1:26" x14ac:dyDescent="0.25">
      <c r="A23" s="20"/>
      <c r="B23" s="223"/>
      <c r="C23" s="224"/>
      <c r="D23" s="223"/>
      <c r="E23" s="224"/>
      <c r="F23" s="20"/>
      <c r="G23" s="20"/>
      <c r="H23" s="74"/>
      <c r="I23" s="20"/>
      <c r="J23" s="20"/>
      <c r="K23" s="74"/>
      <c r="L23" s="20"/>
      <c r="M23" s="224"/>
      <c r="N23" s="225"/>
      <c r="O23" s="225"/>
      <c r="P23" s="225"/>
      <c r="Q23" s="222"/>
      <c r="R23" s="222"/>
      <c r="S23" s="222"/>
      <c r="T23" s="20"/>
      <c r="U23" s="224"/>
      <c r="V23" s="225"/>
      <c r="W23" s="225"/>
      <c r="X23" s="225"/>
    </row>
    <row r="24" spans="1:26" x14ac:dyDescent="0.25">
      <c r="A24" s="50"/>
      <c r="B24" s="226"/>
      <c r="C24" s="226"/>
      <c r="D24" s="226"/>
      <c r="E24" s="226"/>
      <c r="F24" s="227"/>
      <c r="G24" s="20"/>
      <c r="H24" s="74"/>
      <c r="I24" s="51"/>
      <c r="J24" s="52"/>
      <c r="K24" s="52"/>
      <c r="L24" s="52"/>
      <c r="M24" s="228"/>
      <c r="N24" s="225"/>
      <c r="O24" s="225"/>
      <c r="P24" s="225"/>
      <c r="Q24" s="222"/>
      <c r="R24" s="222"/>
      <c r="S24" s="222"/>
      <c r="T24" s="51"/>
      <c r="U24" s="228"/>
      <c r="V24" s="225"/>
      <c r="W24" s="225"/>
      <c r="X24" s="225"/>
    </row>
    <row r="25" spans="1:26" x14ac:dyDescent="0.25">
      <c r="A25" s="50"/>
      <c r="B25" s="812"/>
      <c r="C25" s="812"/>
      <c r="D25" s="812"/>
      <c r="E25" s="812"/>
      <c r="F25" s="227"/>
      <c r="G25" s="20"/>
      <c r="H25" s="74"/>
      <c r="I25" s="51"/>
      <c r="J25" s="52"/>
      <c r="K25" s="52"/>
      <c r="L25" s="52"/>
      <c r="M25" s="812"/>
      <c r="N25" s="812"/>
      <c r="O25" s="812"/>
      <c r="P25" s="812"/>
      <c r="Q25" s="222"/>
      <c r="R25" s="222"/>
      <c r="S25" s="222"/>
      <c r="T25" s="51"/>
      <c r="U25" s="812"/>
      <c r="V25" s="812"/>
      <c r="W25" s="812"/>
      <c r="X25" s="812"/>
    </row>
    <row r="26" spans="1:26" x14ac:dyDescent="0.25">
      <c r="A26" s="74"/>
      <c r="B26" s="813" t="s">
        <v>361</v>
      </c>
      <c r="C26" s="813"/>
      <c r="D26" s="813"/>
      <c r="E26" s="813"/>
      <c r="F26" s="227"/>
      <c r="G26" s="20"/>
      <c r="H26" s="74"/>
      <c r="I26" s="51"/>
      <c r="J26" s="52"/>
      <c r="K26" s="52"/>
      <c r="L26" s="52"/>
      <c r="M26" s="813" t="s">
        <v>362</v>
      </c>
      <c r="N26" s="813"/>
      <c r="O26" s="813"/>
      <c r="P26" s="813"/>
      <c r="Q26" s="222"/>
      <c r="R26" s="222"/>
      <c r="S26" s="222"/>
      <c r="T26" s="51"/>
      <c r="U26" s="813" t="s">
        <v>363</v>
      </c>
      <c r="V26" s="813"/>
      <c r="W26" s="813"/>
      <c r="X26" s="813"/>
    </row>
    <row r="27" spans="1:26" x14ac:dyDescent="0.25">
      <c r="A27" s="19"/>
      <c r="B27" s="3"/>
      <c r="C27" s="3"/>
      <c r="D27" s="3"/>
      <c r="E27" s="3"/>
      <c r="F27" s="3"/>
      <c r="G27" s="3"/>
      <c r="H27" s="3"/>
      <c r="I27" s="3"/>
      <c r="J27" s="22"/>
      <c r="K27" s="3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6" x14ac:dyDescent="0.25">
      <c r="A28" s="19"/>
      <c r="B28" s="3"/>
      <c r="C28" s="3"/>
      <c r="D28" s="3"/>
      <c r="E28" s="3"/>
      <c r="F28" s="3"/>
      <c r="G28" s="3"/>
      <c r="H28" s="3"/>
      <c r="I28" s="3"/>
      <c r="J28" s="22"/>
      <c r="K28" s="3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6" x14ac:dyDescent="0.25">
      <c r="A29" s="19"/>
      <c r="B29" s="3"/>
      <c r="C29" s="3"/>
      <c r="D29" s="3"/>
      <c r="E29" s="3"/>
      <c r="F29" s="3"/>
      <c r="G29" s="3"/>
      <c r="H29" s="3"/>
      <c r="I29" s="3"/>
      <c r="J29" s="22"/>
      <c r="K29" s="3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6" x14ac:dyDescent="0.25">
      <c r="A30" s="19"/>
      <c r="B30" s="3"/>
      <c r="C30" s="3"/>
      <c r="D30" s="3"/>
      <c r="E30" s="3"/>
      <c r="F30" s="3"/>
      <c r="G30" s="3"/>
      <c r="H30" s="3"/>
      <c r="I30" s="3"/>
      <c r="J30" s="22"/>
      <c r="K30" s="3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6" x14ac:dyDescent="0.25">
      <c r="A31" s="141"/>
      <c r="B31" s="88"/>
      <c r="D31" s="88"/>
    </row>
  </sheetData>
  <mergeCells count="32">
    <mergeCell ref="E2:G2"/>
    <mergeCell ref="E3:G3"/>
    <mergeCell ref="H3:K3"/>
    <mergeCell ref="E4:G4"/>
    <mergeCell ref="H4:I4"/>
    <mergeCell ref="U5:V5"/>
    <mergeCell ref="W5:X5"/>
    <mergeCell ref="A8:A14"/>
    <mergeCell ref="B8:C8"/>
    <mergeCell ref="D8:E8"/>
    <mergeCell ref="G8:H8"/>
    <mergeCell ref="I8:I9"/>
    <mergeCell ref="J8:U8"/>
    <mergeCell ref="V8:V9"/>
    <mergeCell ref="W8:W14"/>
    <mergeCell ref="E5:G5"/>
    <mergeCell ref="H5:K5"/>
    <mergeCell ref="X8:X14"/>
    <mergeCell ref="C9:C14"/>
    <mergeCell ref="D9:D14"/>
    <mergeCell ref="E9:E14"/>
    <mergeCell ref="B10:B14"/>
    <mergeCell ref="F10:H10"/>
    <mergeCell ref="B26:E26"/>
    <mergeCell ref="M26:P26"/>
    <mergeCell ref="U26:X26"/>
    <mergeCell ref="B22:E22"/>
    <mergeCell ref="M22:P22"/>
    <mergeCell ref="U22:X22"/>
    <mergeCell ref="B25:E25"/>
    <mergeCell ref="M25:P25"/>
    <mergeCell ref="U25:X2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34"/>
  <sheetViews>
    <sheetView zoomScale="68" zoomScaleNormal="68" workbookViewId="0"/>
  </sheetViews>
  <sheetFormatPr baseColWidth="10" defaultColWidth="11.42578125" defaultRowHeight="14.25" x14ac:dyDescent="0.25"/>
  <cols>
    <col min="1" max="1" width="21.5703125" style="127" customWidth="1"/>
    <col min="2" max="2" width="10.5703125" style="127" customWidth="1"/>
    <col min="3" max="3" width="14.28515625" style="118" customWidth="1"/>
    <col min="4" max="4" width="7.28515625" style="127" customWidth="1"/>
    <col min="5" max="5" width="25.28515625" style="118" customWidth="1"/>
    <col min="6" max="6" width="14.5703125" style="127" customWidth="1"/>
    <col min="7" max="7" width="9" style="127" customWidth="1"/>
    <col min="8" max="8" width="44.7109375" style="118" customWidth="1"/>
    <col min="9" max="9" width="17.7109375" style="128" customWidth="1"/>
    <col min="10" max="11" width="9.7109375" style="128" customWidth="1"/>
    <col min="12" max="12" width="16.85546875" style="128" bestFit="1" customWidth="1"/>
    <col min="13" max="14" width="8.7109375" style="128" customWidth="1"/>
    <col min="15" max="15" width="15.140625" style="128" bestFit="1" customWidth="1"/>
    <col min="16" max="16" width="8.7109375" style="128" customWidth="1"/>
    <col min="17" max="17" width="9.7109375" style="128" customWidth="1"/>
    <col min="18" max="18" width="16.7109375" style="128" bestFit="1" customWidth="1"/>
    <col min="19" max="19" width="9.7109375" style="128" customWidth="1"/>
    <col min="20" max="20" width="11.7109375" style="128" customWidth="1"/>
    <col min="21" max="21" width="15.140625" style="128" bestFit="1" customWidth="1"/>
    <col min="22" max="22" width="17.28515625" style="128" customWidth="1"/>
    <col min="23" max="23" width="14.7109375" style="118" customWidth="1"/>
    <col min="24" max="24" width="16.7109375" style="118" customWidth="1"/>
    <col min="25" max="16384" width="11.42578125" style="118"/>
  </cols>
  <sheetData>
    <row r="1" spans="1:24" ht="15" x14ac:dyDescent="0.25">
      <c r="E1" s="243" t="s">
        <v>4</v>
      </c>
      <c r="F1" s="103"/>
    </row>
    <row r="2" spans="1:24" ht="15" x14ac:dyDescent="0.25">
      <c r="E2" s="871" t="str">
        <f>'[5]21111'!C2</f>
        <v>CLAVE DE LA UNIDAD RESPONSABLE (UR)</v>
      </c>
      <c r="F2" s="871"/>
      <c r="G2" s="871"/>
      <c r="H2" s="244">
        <f>'[5]21111'!F2</f>
        <v>103</v>
      </c>
    </row>
    <row r="3" spans="1:24" ht="15" x14ac:dyDescent="0.25">
      <c r="E3" s="872" t="str">
        <f>'[5]21111'!C3</f>
        <v>NOMBRE DE LA UNIDAD RESPONSABLE</v>
      </c>
      <c r="F3" s="872"/>
      <c r="G3" s="872"/>
      <c r="H3" s="245" t="str">
        <f>'[5]21111'!F3</f>
        <v>REGIDURIAS</v>
      </c>
    </row>
    <row r="4" spans="1:24" ht="15" x14ac:dyDescent="0.25">
      <c r="E4" s="871" t="str">
        <f>'[5]21111'!C4</f>
        <v>CLAVE DE LA UNIDAD EJECUTORA (UE)</v>
      </c>
      <c r="F4" s="871"/>
      <c r="G4" s="871"/>
      <c r="H4" s="246">
        <f>'[5]21111'!F4</f>
        <v>10301</v>
      </c>
      <c r="W4" s="129"/>
    </row>
    <row r="5" spans="1:24" ht="45" x14ac:dyDescent="0.25">
      <c r="C5" s="247"/>
      <c r="E5" s="872" t="str">
        <f>'[5]21111'!C5</f>
        <v>NOMBRE DE LA UNIDAD EJECUTORA</v>
      </c>
      <c r="F5" s="872"/>
      <c r="G5" s="924"/>
      <c r="H5" s="248" t="str">
        <f>'[5]21111'!F5</f>
        <v>REGIDURÍA DE HACIENDA MUNICIPAL Y DE TRANSPARENCIA Y GOBIERNO ABIERTO</v>
      </c>
      <c r="I5" s="131"/>
      <c r="J5" s="131"/>
      <c r="K5" s="131"/>
      <c r="Q5" s="249"/>
      <c r="R5" s="249"/>
      <c r="S5" s="925" t="s">
        <v>303</v>
      </c>
      <c r="T5" s="925"/>
      <c r="U5" s="925"/>
      <c r="V5" s="250" t="s">
        <v>364</v>
      </c>
      <c r="W5" s="250"/>
    </row>
    <row r="6" spans="1:24" ht="14.25" customHeight="1" x14ac:dyDescent="0.25">
      <c r="A6" s="131"/>
      <c r="B6" s="103"/>
      <c r="C6" s="131"/>
      <c r="D6" s="103"/>
      <c r="E6" s="131"/>
      <c r="F6" s="131"/>
      <c r="G6" s="103"/>
      <c r="H6" s="131"/>
      <c r="I6" s="25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</row>
    <row r="7" spans="1:24" ht="21" customHeight="1" x14ac:dyDescent="0.25">
      <c r="A7" s="131"/>
      <c r="B7" s="103"/>
      <c r="C7" s="131"/>
      <c r="D7" s="103"/>
      <c r="E7" s="252"/>
      <c r="F7" s="131"/>
      <c r="G7" s="103"/>
      <c r="H7" s="131"/>
      <c r="I7" s="251"/>
      <c r="J7" s="131"/>
      <c r="K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03"/>
      <c r="X7" s="103"/>
    </row>
    <row r="8" spans="1:24" s="103" customFormat="1" ht="29.45" customHeight="1" x14ac:dyDescent="0.25">
      <c r="A8" s="665" t="str">
        <f>'[5]21111'!A9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31.9" customHeight="1" x14ac:dyDescent="0.25">
      <c r="A9" s="665"/>
      <c r="B9" s="669" t="s">
        <v>3</v>
      </c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24" customHeight="1" x14ac:dyDescent="0.25">
      <c r="A10" s="665"/>
      <c r="B10" s="670"/>
      <c r="C10" s="670"/>
      <c r="D10" s="670"/>
      <c r="E10" s="670"/>
      <c r="F10" s="698"/>
      <c r="G10" s="699"/>
      <c r="H10" s="700"/>
      <c r="I10" s="106">
        <f t="shared" ref="I10:V10" si="0">SUM(I15:I18)</f>
        <v>30000</v>
      </c>
      <c r="J10" s="106">
        <f t="shared" si="0"/>
        <v>0</v>
      </c>
      <c r="K10" s="106">
        <f t="shared" si="0"/>
        <v>0</v>
      </c>
      <c r="L10" s="106">
        <f t="shared" si="0"/>
        <v>16200</v>
      </c>
      <c r="M10" s="106">
        <f t="shared" si="0"/>
        <v>0</v>
      </c>
      <c r="N10" s="106">
        <f t="shared" si="0"/>
        <v>0</v>
      </c>
      <c r="O10" s="106">
        <f t="shared" si="0"/>
        <v>5650</v>
      </c>
      <c r="P10" s="106">
        <f t="shared" si="0"/>
        <v>0</v>
      </c>
      <c r="Q10" s="106">
        <f t="shared" si="0"/>
        <v>0</v>
      </c>
      <c r="R10" s="106">
        <f t="shared" si="0"/>
        <v>5650</v>
      </c>
      <c r="S10" s="106">
        <f t="shared" si="0"/>
        <v>0</v>
      </c>
      <c r="T10" s="106">
        <f t="shared" si="0"/>
        <v>0</v>
      </c>
      <c r="U10" s="106">
        <f t="shared" si="0"/>
        <v>2500</v>
      </c>
      <c r="V10" s="106">
        <f t="shared" si="0"/>
        <v>30000</v>
      </c>
      <c r="W10" s="696"/>
      <c r="X10" s="696"/>
    </row>
    <row r="11" spans="1:24" s="103" customFormat="1" ht="17.25" customHeight="1" x14ac:dyDescent="0.25">
      <c r="A11" s="665"/>
      <c r="B11" s="670"/>
      <c r="C11" s="670"/>
      <c r="D11" s="670"/>
      <c r="E11" s="670"/>
      <c r="F11" s="107">
        <v>2000</v>
      </c>
      <c r="G11" s="236"/>
      <c r="H11" s="236"/>
      <c r="I11" s="43">
        <f>I15+I16+I17</f>
        <v>20000</v>
      </c>
      <c r="J11" s="43">
        <f t="shared" ref="J11:U11" si="1">SUM(J15:J17)</f>
        <v>0</v>
      </c>
      <c r="K11" s="43">
        <f t="shared" si="1"/>
        <v>0</v>
      </c>
      <c r="L11" s="43">
        <f t="shared" si="1"/>
        <v>13700</v>
      </c>
      <c r="M11" s="43">
        <f t="shared" si="1"/>
        <v>0</v>
      </c>
      <c r="N11" s="43">
        <f t="shared" si="1"/>
        <v>0</v>
      </c>
      <c r="O11" s="43">
        <f t="shared" si="1"/>
        <v>3150</v>
      </c>
      <c r="P11" s="43">
        <f t="shared" si="1"/>
        <v>0</v>
      </c>
      <c r="Q11" s="43">
        <f t="shared" si="1"/>
        <v>0</v>
      </c>
      <c r="R11" s="43">
        <f t="shared" si="1"/>
        <v>3150</v>
      </c>
      <c r="S11" s="43">
        <f t="shared" si="1"/>
        <v>0</v>
      </c>
      <c r="T11" s="43">
        <f t="shared" si="1"/>
        <v>0</v>
      </c>
      <c r="U11" s="43">
        <f t="shared" si="1"/>
        <v>0</v>
      </c>
      <c r="V11" s="44">
        <f>SUM(J11:U11)</f>
        <v>20000</v>
      </c>
      <c r="W11" s="696"/>
      <c r="X11" s="696"/>
    </row>
    <row r="12" spans="1:24" s="103" customFormat="1" ht="17.25" customHeight="1" x14ac:dyDescent="0.25">
      <c r="A12" s="665"/>
      <c r="B12" s="670"/>
      <c r="C12" s="670"/>
      <c r="D12" s="670"/>
      <c r="E12" s="670"/>
      <c r="F12" s="107">
        <v>3000</v>
      </c>
      <c r="G12" s="236"/>
      <c r="H12" s="236"/>
      <c r="I12" s="43">
        <f t="shared" ref="I12:U12" si="2">SUM(I18:I18)</f>
        <v>10000</v>
      </c>
      <c r="J12" s="43">
        <f t="shared" si="2"/>
        <v>0</v>
      </c>
      <c r="K12" s="43">
        <f t="shared" si="2"/>
        <v>0</v>
      </c>
      <c r="L12" s="43">
        <f t="shared" si="2"/>
        <v>2500</v>
      </c>
      <c r="M12" s="43">
        <f t="shared" si="2"/>
        <v>0</v>
      </c>
      <c r="N12" s="43">
        <f t="shared" si="2"/>
        <v>0</v>
      </c>
      <c r="O12" s="43">
        <f t="shared" si="2"/>
        <v>2500</v>
      </c>
      <c r="P12" s="43">
        <f t="shared" si="2"/>
        <v>0</v>
      </c>
      <c r="Q12" s="43">
        <f t="shared" si="2"/>
        <v>0</v>
      </c>
      <c r="R12" s="43">
        <f t="shared" si="2"/>
        <v>2500</v>
      </c>
      <c r="S12" s="43">
        <f t="shared" si="2"/>
        <v>0</v>
      </c>
      <c r="T12" s="43">
        <f t="shared" si="2"/>
        <v>0</v>
      </c>
      <c r="U12" s="43">
        <f t="shared" si="2"/>
        <v>2500</v>
      </c>
      <c r="V12" s="44">
        <f t="shared" ref="V12" si="3">SUM(J12:U12)</f>
        <v>10000</v>
      </c>
      <c r="W12" s="696"/>
      <c r="X12" s="696"/>
    </row>
    <row r="13" spans="1:24" s="103" customFormat="1" ht="17.25" customHeight="1" x14ac:dyDescent="0.25">
      <c r="A13" s="665"/>
      <c r="B13" s="670"/>
      <c r="C13" s="670"/>
      <c r="D13" s="670"/>
      <c r="E13" s="670"/>
      <c r="F13" s="107">
        <v>4000</v>
      </c>
      <c r="G13" s="236"/>
      <c r="H13" s="236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4" s="103" customFormat="1" ht="17.25" customHeight="1" x14ac:dyDescent="0.25">
      <c r="A14" s="665"/>
      <c r="B14" s="671"/>
      <c r="C14" s="671"/>
      <c r="D14" s="671"/>
      <c r="E14" s="671"/>
      <c r="F14" s="107">
        <v>5000</v>
      </c>
      <c r="G14" s="236"/>
      <c r="H14" s="236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697"/>
      <c r="X14" s="697"/>
    </row>
    <row r="15" spans="1:24" ht="64.900000000000006" customHeight="1" x14ac:dyDescent="0.25">
      <c r="A15" s="216" t="str">
        <f>'[5]21111'!$A$12</f>
        <v>08</v>
      </c>
      <c r="B15" s="216">
        <f>'[5]21111'!$F$2</f>
        <v>103</v>
      </c>
      <c r="C15" s="217" t="str">
        <f>'[5]21111'!$F$3</f>
        <v>REGIDURIAS</v>
      </c>
      <c r="D15" s="216">
        <f>'[5]21111'!$F$4</f>
        <v>10301</v>
      </c>
      <c r="E15" s="218" t="str">
        <f>'[5]21111'!$F$5</f>
        <v>REGIDURÍA DE HACIENDA MUNICIPAL Y DE TRANSPARENCIA Y GOBIERNO ABIERTO</v>
      </c>
      <c r="F15" s="216">
        <v>2000</v>
      </c>
      <c r="G15" s="216">
        <v>21111</v>
      </c>
      <c r="H15" s="218" t="s">
        <v>132</v>
      </c>
      <c r="I15" s="219">
        <f>'[5]21111'!F12</f>
        <v>17735</v>
      </c>
      <c r="J15" s="219">
        <f>'[5]21111'!L11</f>
        <v>0</v>
      </c>
      <c r="K15" s="219">
        <f>'[5]21111'!M11</f>
        <v>0</v>
      </c>
      <c r="L15" s="219">
        <f>'[5]21111'!N11</f>
        <v>11435</v>
      </c>
      <c r="M15" s="219">
        <f>'[5]21111'!O11</f>
        <v>0</v>
      </c>
      <c r="N15" s="219">
        <f>'[5]21111'!P11</f>
        <v>0</v>
      </c>
      <c r="O15" s="219">
        <f>'[5]21111'!Q11</f>
        <v>3150</v>
      </c>
      <c r="P15" s="219">
        <f>'[5]21111'!R11</f>
        <v>0</v>
      </c>
      <c r="Q15" s="219">
        <f>'[5]21111'!S11</f>
        <v>0</v>
      </c>
      <c r="R15" s="219">
        <f>'[5]21111'!T11</f>
        <v>3150</v>
      </c>
      <c r="S15" s="219">
        <f>'[5]21111'!U11</f>
        <v>0</v>
      </c>
      <c r="T15" s="219">
        <f>'[5]21111'!V11</f>
        <v>0</v>
      </c>
      <c r="U15" s="219">
        <f>'[5]21111'!W11</f>
        <v>0</v>
      </c>
      <c r="V15" s="220">
        <f>SUM(J15:U15)</f>
        <v>17735</v>
      </c>
      <c r="W15" s="216"/>
      <c r="X15" s="216"/>
    </row>
    <row r="16" spans="1:24" ht="64.900000000000006" customHeight="1" x14ac:dyDescent="0.25">
      <c r="A16" s="216" t="str">
        <f>'[5]21111'!$A$12</f>
        <v>08</v>
      </c>
      <c r="B16" s="216">
        <f>'[5]21111'!$F$2</f>
        <v>103</v>
      </c>
      <c r="C16" s="217" t="str">
        <f>'[5]21111'!$F$3</f>
        <v>REGIDURIAS</v>
      </c>
      <c r="D16" s="216">
        <f>'[5]21111'!$F$4</f>
        <v>10301</v>
      </c>
      <c r="E16" s="218" t="str">
        <f>'[5]21111'!$F$5</f>
        <v>REGIDURÍA DE HACIENDA MUNICIPAL Y DE TRANSPARENCIA Y GOBIERNO ABIERTO</v>
      </c>
      <c r="F16" s="216">
        <v>2000</v>
      </c>
      <c r="G16" s="216">
        <v>21411</v>
      </c>
      <c r="H16" s="218" t="s">
        <v>135</v>
      </c>
      <c r="I16" s="219">
        <f>'[5]21411'!K11</f>
        <v>465</v>
      </c>
      <c r="J16" s="219">
        <v>0</v>
      </c>
      <c r="K16" s="219">
        <v>0</v>
      </c>
      <c r="L16" s="219">
        <v>465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20">
        <f t="shared" ref="V16:V18" si="4">SUM(J16:U16)</f>
        <v>465</v>
      </c>
      <c r="W16" s="217"/>
      <c r="X16" s="217"/>
    </row>
    <row r="17" spans="1:24" ht="64.900000000000006" customHeight="1" x14ac:dyDescent="0.25">
      <c r="A17" s="216" t="str">
        <f>'[5]21111'!$A$12</f>
        <v>08</v>
      </c>
      <c r="B17" s="216">
        <f>'[5]21111'!$F$2</f>
        <v>103</v>
      </c>
      <c r="C17" s="217" t="str">
        <f>'[5]21111'!$F$3</f>
        <v>REGIDURIAS</v>
      </c>
      <c r="D17" s="216">
        <f>'[5]21111'!$F$4</f>
        <v>10301</v>
      </c>
      <c r="E17" s="218" t="str">
        <f>'[5]21111'!$F$5</f>
        <v>REGIDURÍA DE HACIENDA MUNICIPAL Y DE TRANSPARENCIA Y GOBIERNO ABIERTO</v>
      </c>
      <c r="F17" s="216">
        <v>2000</v>
      </c>
      <c r="G17" s="216">
        <v>25411</v>
      </c>
      <c r="H17" s="218" t="s">
        <v>153</v>
      </c>
      <c r="I17" s="253">
        <v>1800</v>
      </c>
      <c r="J17" s="219">
        <v>0</v>
      </c>
      <c r="K17" s="219">
        <v>0</v>
      </c>
      <c r="L17" s="253">
        <v>1800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20">
        <f t="shared" si="4"/>
        <v>1800</v>
      </c>
      <c r="W17" s="217"/>
      <c r="X17" s="217"/>
    </row>
    <row r="18" spans="1:24" ht="64.900000000000006" customHeight="1" x14ac:dyDescent="0.25">
      <c r="A18" s="216" t="str">
        <f>'[5]21111'!$A$12</f>
        <v>08</v>
      </c>
      <c r="B18" s="216">
        <f>'[5]21111'!$F$2</f>
        <v>103</v>
      </c>
      <c r="C18" s="217" t="str">
        <f>'[5]21111'!$F$3</f>
        <v>REGIDURIAS</v>
      </c>
      <c r="D18" s="216">
        <f>'[5]21111'!$F$4</f>
        <v>10301</v>
      </c>
      <c r="E18" s="218" t="str">
        <f>'[5]21111'!$F$5</f>
        <v>REGIDURÍA DE HACIENDA MUNICIPAL Y DE TRANSPARENCIA Y GOBIERNO ABIERTO</v>
      </c>
      <c r="F18" s="216">
        <v>3000</v>
      </c>
      <c r="G18" s="216">
        <v>33611</v>
      </c>
      <c r="H18" s="218" t="s">
        <v>198</v>
      </c>
      <c r="I18" s="219">
        <v>10000</v>
      </c>
      <c r="J18" s="219">
        <f>'[5]33611'!L12</f>
        <v>0</v>
      </c>
      <c r="K18" s="219">
        <f>'[5]33611'!M12</f>
        <v>0</v>
      </c>
      <c r="L18" s="219">
        <f>'[5]33611'!N12</f>
        <v>2500</v>
      </c>
      <c r="M18" s="219">
        <f>'[5]33611'!O12</f>
        <v>0</v>
      </c>
      <c r="N18" s="219">
        <f>'[5]33611'!P12</f>
        <v>0</v>
      </c>
      <c r="O18" s="219">
        <f>'[5]33611'!Q12</f>
        <v>2500</v>
      </c>
      <c r="P18" s="219">
        <f>'[5]33611'!R12</f>
        <v>0</v>
      </c>
      <c r="Q18" s="219">
        <f>'[5]33611'!S12</f>
        <v>0</v>
      </c>
      <c r="R18" s="219">
        <f>'[5]33611'!T12</f>
        <v>2500</v>
      </c>
      <c r="S18" s="219">
        <f>'[5]33611'!U12</f>
        <v>0</v>
      </c>
      <c r="T18" s="219">
        <f>'[5]33611'!V12</f>
        <v>0</v>
      </c>
      <c r="U18" s="219">
        <f>'[5]33611'!W12</f>
        <v>2500</v>
      </c>
      <c r="V18" s="220">
        <f t="shared" si="4"/>
        <v>10000</v>
      </c>
      <c r="W18" s="217"/>
      <c r="X18" s="217"/>
    </row>
    <row r="25" spans="1:24" s="74" customFormat="1" ht="12.75" x14ac:dyDescent="0.25">
      <c r="B25" s="646" t="s">
        <v>38</v>
      </c>
      <c r="C25" s="646"/>
      <c r="D25" s="646"/>
      <c r="E25" s="646"/>
      <c r="F25" s="20"/>
      <c r="G25" s="20"/>
      <c r="I25" s="646" t="s">
        <v>35</v>
      </c>
      <c r="J25" s="646"/>
      <c r="K25" s="646"/>
      <c r="L25" s="646"/>
      <c r="M25" s="646"/>
      <c r="P25" s="49"/>
      <c r="Q25" s="75"/>
      <c r="R25" s="75"/>
      <c r="S25" s="75"/>
      <c r="T25" s="49"/>
      <c r="U25" s="646" t="s">
        <v>39</v>
      </c>
      <c r="V25" s="646"/>
      <c r="W25" s="646"/>
      <c r="X25" s="646"/>
    </row>
    <row r="26" spans="1:24" s="74" customFormat="1" ht="12.75" x14ac:dyDescent="0.25">
      <c r="A26" s="20"/>
      <c r="B26" s="20"/>
      <c r="D26" s="20"/>
      <c r="F26" s="20"/>
      <c r="G26" s="20"/>
      <c r="J26" s="75"/>
      <c r="K26" s="75"/>
      <c r="L26" s="75"/>
      <c r="M26" s="75"/>
      <c r="Q26" s="75"/>
      <c r="R26" s="75"/>
      <c r="S26" s="75"/>
      <c r="T26" s="20"/>
      <c r="V26" s="75"/>
      <c r="W26" s="75"/>
      <c r="X26" s="75"/>
    </row>
    <row r="27" spans="1:24" s="74" customFormat="1" ht="29.25" customHeight="1" x14ac:dyDescent="0.25">
      <c r="A27" s="50"/>
      <c r="B27" s="50"/>
      <c r="C27" s="50"/>
      <c r="D27" s="50"/>
      <c r="E27" s="50"/>
      <c r="F27" s="76"/>
      <c r="G27" s="20"/>
      <c r="I27" s="52"/>
      <c r="J27" s="75"/>
      <c r="K27" s="75"/>
      <c r="L27" s="75"/>
      <c r="M27" s="75"/>
      <c r="Q27" s="75"/>
      <c r="R27" s="75"/>
      <c r="S27" s="75"/>
      <c r="T27" s="51"/>
      <c r="U27" s="52"/>
      <c r="V27" s="75"/>
      <c r="W27" s="75"/>
      <c r="X27" s="75"/>
    </row>
    <row r="28" spans="1:24" s="74" customFormat="1" ht="24" customHeight="1" x14ac:dyDescent="0.25">
      <c r="A28" s="50"/>
      <c r="B28" s="734"/>
      <c r="C28" s="734"/>
      <c r="D28" s="734"/>
      <c r="E28" s="734"/>
      <c r="F28" s="76"/>
      <c r="G28" s="20"/>
      <c r="I28" s="254"/>
      <c r="J28" s="254"/>
      <c r="K28" s="254"/>
      <c r="L28" s="254"/>
      <c r="M28" s="255"/>
      <c r="Q28" s="75"/>
      <c r="R28" s="75"/>
      <c r="S28" s="75"/>
      <c r="T28" s="51"/>
      <c r="U28" s="734"/>
      <c r="V28" s="734"/>
      <c r="W28" s="734"/>
      <c r="X28" s="734"/>
    </row>
    <row r="29" spans="1:24" s="74" customFormat="1" ht="45.4" customHeight="1" x14ac:dyDescent="0.25">
      <c r="B29" s="923" t="s">
        <v>365</v>
      </c>
      <c r="C29" s="731"/>
      <c r="D29" s="731"/>
      <c r="E29" s="731"/>
      <c r="F29" s="76"/>
      <c r="G29" s="20"/>
      <c r="I29" s="818" t="s">
        <v>366</v>
      </c>
      <c r="J29" s="818"/>
      <c r="K29" s="818"/>
      <c r="L29" s="818"/>
      <c r="M29" s="818"/>
      <c r="Q29" s="75"/>
      <c r="R29" s="75"/>
      <c r="S29" s="75"/>
      <c r="T29" s="51"/>
      <c r="U29" s="923" t="s">
        <v>366</v>
      </c>
      <c r="V29" s="731"/>
      <c r="W29" s="731"/>
      <c r="X29" s="731"/>
    </row>
    <row r="30" spans="1:24" s="74" customFormat="1" ht="12.75" x14ac:dyDescent="0.25">
      <c r="A30" s="20"/>
      <c r="J30" s="256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1:24" s="74" customFormat="1" ht="12.75" x14ac:dyDescent="0.25">
      <c r="A31" s="20"/>
      <c r="J31" s="256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</row>
    <row r="32" spans="1:24" s="74" customFormat="1" ht="12.75" x14ac:dyDescent="0.25">
      <c r="A32" s="20"/>
      <c r="J32" s="256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1:24" s="74" customFormat="1" ht="12.75" x14ac:dyDescent="0.25">
      <c r="A33" s="20"/>
      <c r="J33" s="256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</row>
    <row r="34" spans="1:24" ht="15" x14ac:dyDescent="0.25">
      <c r="A34" s="257"/>
      <c r="B34" s="118"/>
      <c r="D34" s="118"/>
    </row>
  </sheetData>
  <mergeCells count="27">
    <mergeCell ref="S5:U5"/>
    <mergeCell ref="A8:A14"/>
    <mergeCell ref="B8:C8"/>
    <mergeCell ref="D8:E8"/>
    <mergeCell ref="G8:H8"/>
    <mergeCell ref="I8:I9"/>
    <mergeCell ref="B28:E28"/>
    <mergeCell ref="E2:G2"/>
    <mergeCell ref="E3:G3"/>
    <mergeCell ref="E4:G4"/>
    <mergeCell ref="E5:G5"/>
    <mergeCell ref="U28:X28"/>
    <mergeCell ref="B29:E29"/>
    <mergeCell ref="I29:M29"/>
    <mergeCell ref="U29:X29"/>
    <mergeCell ref="J8:U8"/>
    <mergeCell ref="V8:V9"/>
    <mergeCell ref="W8:W14"/>
    <mergeCell ref="X8:X14"/>
    <mergeCell ref="B9:B14"/>
    <mergeCell ref="C9:C14"/>
    <mergeCell ref="D9:D14"/>
    <mergeCell ref="E9:E14"/>
    <mergeCell ref="F10:H10"/>
    <mergeCell ref="B25:E25"/>
    <mergeCell ref="I25:M25"/>
    <mergeCell ref="U25:X2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44"/>
  <sheetViews>
    <sheetView zoomScale="62" zoomScaleNormal="62" workbookViewId="0"/>
  </sheetViews>
  <sheetFormatPr baseColWidth="10" defaultColWidth="11.42578125" defaultRowHeight="14.25" x14ac:dyDescent="0.2"/>
  <cols>
    <col min="1" max="1" width="19.57031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9.28515625" style="88" customWidth="1"/>
    <col min="9" max="9" width="25.28515625" style="91" bestFit="1" customWidth="1"/>
    <col min="10" max="10" width="19.7109375" style="91" bestFit="1" customWidth="1"/>
    <col min="11" max="11" width="20.42578125" style="91" bestFit="1" customWidth="1"/>
    <col min="12" max="12" width="19.7109375" style="91" bestFit="1" customWidth="1"/>
    <col min="13" max="13" width="20.42578125" style="91" bestFit="1" customWidth="1"/>
    <col min="14" max="17" width="19.7109375" style="91" bestFit="1" customWidth="1"/>
    <col min="18" max="18" width="20.7109375" style="91" bestFit="1" customWidth="1"/>
    <col min="19" max="19" width="19.7109375" style="91" bestFit="1" customWidth="1"/>
    <col min="20" max="21" width="19.28515625" style="91" bestFit="1" customWidth="1"/>
    <col min="22" max="22" width="21.5703125" style="91" customWidth="1"/>
    <col min="23" max="23" width="14.85546875" style="88" customWidth="1"/>
    <col min="24" max="24" width="16.4257812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'[39]21111 '!C2</f>
        <v>CLAVE DE LA UNIDAD RESPONSABLE (UR)</v>
      </c>
      <c r="F2" s="688"/>
      <c r="G2" s="688"/>
      <c r="H2" s="92">
        <f>'[39]21111 '!F2</f>
        <v>312</v>
      </c>
      <c r="Q2" s="93"/>
      <c r="R2" s="93"/>
      <c r="T2" s="93"/>
      <c r="U2" s="93"/>
      <c r="V2" s="93"/>
    </row>
    <row r="3" spans="1:24" ht="15" x14ac:dyDescent="0.25">
      <c r="E3" s="689" t="str">
        <f>'[39]21111 '!C3</f>
        <v>NOMBRE DE LA UNIDAD RESPONSABLE</v>
      </c>
      <c r="F3" s="689"/>
      <c r="G3" s="689"/>
      <c r="H3" s="92" t="str">
        <f>'[39]21111 '!F3</f>
        <v>SECRETARÍA DE MEDIO AMBIENTE Y CAMBIO CLIMÁTICO</v>
      </c>
    </row>
    <row r="4" spans="1:24" ht="15" x14ac:dyDescent="0.25">
      <c r="E4" s="689" t="str">
        <f>'[39]21111 '!C4</f>
        <v>CLAVE DE LA UNIDAD EJECUTORA (UE)</v>
      </c>
      <c r="F4" s="689"/>
      <c r="G4" s="689"/>
      <c r="H4" s="92">
        <f>'[39]21111 '!F4</f>
        <v>31201</v>
      </c>
      <c r="S4" s="93"/>
      <c r="T4" s="93"/>
      <c r="U4" s="93"/>
      <c r="W4" s="96"/>
    </row>
    <row r="5" spans="1:24" ht="15" x14ac:dyDescent="0.25">
      <c r="C5" s="97"/>
      <c r="E5" s="689" t="str">
        <f>'[39]21111 '!C5</f>
        <v>NOMBRE DE LA UNIDAD EJECUTORA</v>
      </c>
      <c r="F5" s="689"/>
      <c r="G5" s="689"/>
      <c r="H5" s="92" t="str">
        <f>'[39]21111 '!F5</f>
        <v>SECRETARÍA DE MEDIO AMBIENTE Y CAMBIO CLIMÁTICO</v>
      </c>
      <c r="Q5" s="98"/>
      <c r="R5" s="98"/>
      <c r="T5" s="98"/>
      <c r="U5" s="690" t="s">
        <v>303</v>
      </c>
      <c r="V5" s="691"/>
      <c r="W5" s="735">
        <v>44942</v>
      </c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1" customHeight="1" x14ac:dyDescent="0.25">
      <c r="A7" s="99"/>
      <c r="B7" s="90"/>
      <c r="C7" s="99"/>
      <c r="D7" s="90"/>
      <c r="E7" s="232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4" s="103" customFormat="1" ht="30.6" customHeight="1" x14ac:dyDescent="0.25">
      <c r="A8" s="665" t="str">
        <f>'[39]21111 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30.6" customHeight="1" x14ac:dyDescent="0.25">
      <c r="A9" s="665"/>
      <c r="B9" s="676" t="s">
        <v>3</v>
      </c>
      <c r="C9" s="676" t="s">
        <v>5</v>
      </c>
      <c r="D9" s="676" t="s">
        <v>3</v>
      </c>
      <c r="E9" s="676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24" customHeight="1" x14ac:dyDescent="0.25">
      <c r="A10" s="665"/>
      <c r="B10" s="676"/>
      <c r="C10" s="676"/>
      <c r="D10" s="676"/>
      <c r="E10" s="676"/>
      <c r="F10" s="698"/>
      <c r="G10" s="699"/>
      <c r="H10" s="700"/>
      <c r="I10" s="106">
        <f>I11+I12+I13+I14</f>
        <v>734510.4</v>
      </c>
      <c r="J10" s="106">
        <f t="shared" ref="J10:V10" si="0">J11+J12+J13+J14</f>
        <v>52328.93</v>
      </c>
      <c r="K10" s="106">
        <f t="shared" si="0"/>
        <v>203893.88639999999</v>
      </c>
      <c r="L10" s="106">
        <f t="shared" si="0"/>
        <v>48298.45</v>
      </c>
      <c r="M10" s="106">
        <f t="shared" si="0"/>
        <v>136885.49</v>
      </c>
      <c r="N10" s="106">
        <f t="shared" si="0"/>
        <v>46768.93</v>
      </c>
      <c r="O10" s="106">
        <f t="shared" si="0"/>
        <v>36788.93</v>
      </c>
      <c r="P10" s="106">
        <f t="shared" si="0"/>
        <v>64299.09</v>
      </c>
      <c r="Q10" s="106">
        <f t="shared" si="0"/>
        <v>38238.93</v>
      </c>
      <c r="R10" s="106">
        <f t="shared" si="0"/>
        <v>39688.94</v>
      </c>
      <c r="S10" s="106">
        <f t="shared" si="0"/>
        <v>37588.94</v>
      </c>
      <c r="T10" s="106">
        <f t="shared" si="0"/>
        <v>14864.94</v>
      </c>
      <c r="U10" s="106">
        <f t="shared" si="0"/>
        <v>14864.94</v>
      </c>
      <c r="V10" s="106">
        <f t="shared" si="0"/>
        <v>734510.39639999997</v>
      </c>
      <c r="W10" s="696"/>
      <c r="X10" s="696"/>
    </row>
    <row r="11" spans="1:24" s="103" customFormat="1" ht="17.25" customHeight="1" x14ac:dyDescent="0.25">
      <c r="A11" s="665"/>
      <c r="B11" s="676"/>
      <c r="C11" s="676"/>
      <c r="D11" s="676"/>
      <c r="E11" s="676"/>
      <c r="F11" s="107">
        <v>2000</v>
      </c>
      <c r="G11" s="726"/>
      <c r="H11" s="726"/>
      <c r="I11" s="43">
        <f>SUM(I15:I30)</f>
        <v>382694.64</v>
      </c>
      <c r="J11" s="43">
        <f>SUM(J15:J30)</f>
        <v>15723.33</v>
      </c>
      <c r="K11" s="43">
        <f t="shared" ref="K11:U11" si="1">SUM(K15:K30)</f>
        <v>181088.28639999998</v>
      </c>
      <c r="L11" s="43">
        <f t="shared" si="1"/>
        <v>25492.85</v>
      </c>
      <c r="M11" s="43">
        <f t="shared" si="1"/>
        <v>13983.33</v>
      </c>
      <c r="N11" s="43">
        <f t="shared" si="1"/>
        <v>17463.330000000002</v>
      </c>
      <c r="O11" s="43">
        <f t="shared" si="1"/>
        <v>13983.33</v>
      </c>
      <c r="P11" s="43">
        <f t="shared" si="1"/>
        <v>40693.49</v>
      </c>
      <c r="Q11" s="43">
        <f t="shared" si="1"/>
        <v>15433.33</v>
      </c>
      <c r="R11" s="43">
        <f t="shared" si="1"/>
        <v>16883.34</v>
      </c>
      <c r="S11" s="43">
        <f t="shared" si="1"/>
        <v>13983.34</v>
      </c>
      <c r="T11" s="43">
        <f t="shared" si="1"/>
        <v>13983.34</v>
      </c>
      <c r="U11" s="43">
        <f t="shared" si="1"/>
        <v>13983.34</v>
      </c>
      <c r="V11" s="43">
        <f>SUM(V15:V30)</f>
        <v>382694.63640000002</v>
      </c>
      <c r="W11" s="696"/>
      <c r="X11" s="696"/>
    </row>
    <row r="12" spans="1:24" s="103" customFormat="1" ht="17.25" customHeight="1" x14ac:dyDescent="0.25">
      <c r="A12" s="665"/>
      <c r="B12" s="676"/>
      <c r="C12" s="676"/>
      <c r="D12" s="676"/>
      <c r="E12" s="676"/>
      <c r="F12" s="107">
        <v>3000</v>
      </c>
      <c r="G12" s="726"/>
      <c r="H12" s="726"/>
      <c r="I12" s="43">
        <f t="shared" ref="I12:V12" si="2">SUM(I31:I35)</f>
        <v>351815.76</v>
      </c>
      <c r="J12" s="43">
        <f t="shared" si="2"/>
        <v>36605.599999999999</v>
      </c>
      <c r="K12" s="43">
        <f t="shared" si="2"/>
        <v>22805.599999999999</v>
      </c>
      <c r="L12" s="43">
        <f t="shared" si="2"/>
        <v>22805.599999999999</v>
      </c>
      <c r="M12" s="43">
        <f t="shared" si="2"/>
        <v>122902.16</v>
      </c>
      <c r="N12" s="43">
        <f t="shared" si="2"/>
        <v>29305.599999999999</v>
      </c>
      <c r="O12" s="43">
        <f t="shared" si="2"/>
        <v>22805.599999999999</v>
      </c>
      <c r="P12" s="43">
        <f t="shared" si="2"/>
        <v>23605.599999999999</v>
      </c>
      <c r="Q12" s="43">
        <f t="shared" si="2"/>
        <v>22805.599999999999</v>
      </c>
      <c r="R12" s="43">
        <f t="shared" si="2"/>
        <v>22805.599999999999</v>
      </c>
      <c r="S12" s="43">
        <f t="shared" si="2"/>
        <v>23605.599999999999</v>
      </c>
      <c r="T12" s="43">
        <f t="shared" si="2"/>
        <v>881.6</v>
      </c>
      <c r="U12" s="43">
        <f t="shared" si="2"/>
        <v>881.6</v>
      </c>
      <c r="V12" s="43">
        <f t="shared" si="2"/>
        <v>351815.76</v>
      </c>
      <c r="W12" s="696"/>
      <c r="X12" s="696"/>
    </row>
    <row r="13" spans="1:24" s="103" customFormat="1" ht="17.25" customHeight="1" x14ac:dyDescent="0.25">
      <c r="A13" s="665"/>
      <c r="B13" s="676"/>
      <c r="C13" s="676"/>
      <c r="D13" s="676"/>
      <c r="E13" s="676"/>
      <c r="F13" s="107">
        <v>4000</v>
      </c>
      <c r="G13" s="726"/>
      <c r="H13" s="726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4" s="103" customFormat="1" ht="17.25" customHeight="1" x14ac:dyDescent="0.25">
      <c r="A14" s="665"/>
      <c r="B14" s="676"/>
      <c r="C14" s="676"/>
      <c r="D14" s="676"/>
      <c r="E14" s="676"/>
      <c r="F14" s="107">
        <v>5000</v>
      </c>
      <c r="G14" s="726"/>
      <c r="H14" s="726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697"/>
      <c r="X14" s="697"/>
    </row>
    <row r="15" spans="1:24" s="262" customFormat="1" ht="42.75" x14ac:dyDescent="0.25">
      <c r="A15" s="258">
        <v>19</v>
      </c>
      <c r="B15" s="258">
        <f>'[39]21111 '!F2</f>
        <v>312</v>
      </c>
      <c r="C15" s="259" t="str">
        <f>'[39]21111 '!F3</f>
        <v>SECRETARÍA DE MEDIO AMBIENTE Y CAMBIO CLIMÁTICO</v>
      </c>
      <c r="D15" s="258">
        <f>'[39]21111 '!F4</f>
        <v>31201</v>
      </c>
      <c r="E15" s="259" t="str">
        <f>'[39]21111 '!F5</f>
        <v>SECRETARÍA DE MEDIO AMBIENTE Y CAMBIO CLIMÁTICO</v>
      </c>
      <c r="F15" s="260">
        <v>2000</v>
      </c>
      <c r="G15" s="260">
        <v>21111</v>
      </c>
      <c r="H15" s="218" t="s">
        <v>132</v>
      </c>
      <c r="I15" s="261">
        <f>'[39]21111 '!F12</f>
        <v>68440.92</v>
      </c>
      <c r="J15" s="261">
        <f>'[39]21111 '!L11</f>
        <v>0</v>
      </c>
      <c r="K15" s="261">
        <f>'[39]21111 '!M11</f>
        <v>41730.756399999998</v>
      </c>
      <c r="L15" s="261">
        <f>'[39]21111 '!N11</f>
        <v>0</v>
      </c>
      <c r="M15" s="261">
        <f>'[39]21111 '!O11</f>
        <v>0</v>
      </c>
      <c r="N15" s="261">
        <f>'[39]21111 '!P11</f>
        <v>0</v>
      </c>
      <c r="O15" s="261">
        <f>'[39]21111 '!Q11</f>
        <v>0</v>
      </c>
      <c r="P15" s="261">
        <f>'[39]21111 '!R11</f>
        <v>26710.16</v>
      </c>
      <c r="Q15" s="261">
        <f>'[39]21111 '!S11</f>
        <v>0</v>
      </c>
      <c r="R15" s="261">
        <f>'[39]21111 '!T11</f>
        <v>0</v>
      </c>
      <c r="S15" s="261">
        <f>'[39]21111 '!U11</f>
        <v>0</v>
      </c>
      <c r="T15" s="261">
        <f>'[39]21111 '!V11</f>
        <v>0</v>
      </c>
      <c r="U15" s="261">
        <f>'[39]21111 '!W11</f>
        <v>0</v>
      </c>
      <c r="V15" s="261">
        <f>J15+K15+L15+M15+N15+O15+P15+Q15+R15+S15+T15+U15</f>
        <v>68440.916400000002</v>
      </c>
      <c r="W15" s="260"/>
      <c r="X15" s="260"/>
    </row>
    <row r="16" spans="1:24" s="262" customFormat="1" ht="42.75" x14ac:dyDescent="0.25">
      <c r="A16" s="258">
        <f t="shared" ref="A16:A33" si="3">A15</f>
        <v>19</v>
      </c>
      <c r="B16" s="258">
        <f>'[39]21411'!F2</f>
        <v>312</v>
      </c>
      <c r="C16" s="259" t="str">
        <f>'[39]21411'!F3</f>
        <v>SECRETARÍA DE MEDIO AMBIENTE Y CAMBIO CLIMÁTICO</v>
      </c>
      <c r="D16" s="258">
        <f>'[39]21411'!F4</f>
        <v>31201</v>
      </c>
      <c r="E16" s="259" t="str">
        <f>'[39]21411'!F5</f>
        <v>SECRETARÍA DE MEDIO AMBIENTE Y CAMBIO CLIMÁTICO</v>
      </c>
      <c r="F16" s="260">
        <v>2000</v>
      </c>
      <c r="G16" s="260">
        <v>21411</v>
      </c>
      <c r="H16" s="218" t="s">
        <v>135</v>
      </c>
      <c r="I16" s="261">
        <f>'[39]21411'!F12</f>
        <v>7219.84</v>
      </c>
      <c r="J16" s="261">
        <f>'[39]21411'!L11</f>
        <v>0</v>
      </c>
      <c r="K16" s="261">
        <f>'[39]21411'!M11</f>
        <v>0</v>
      </c>
      <c r="L16" s="261">
        <f>'[39]21411'!N11</f>
        <v>7219.84</v>
      </c>
      <c r="M16" s="261">
        <f>'[39]21411'!O11</f>
        <v>0</v>
      </c>
      <c r="N16" s="261">
        <f>'[39]21411'!P11</f>
        <v>0</v>
      </c>
      <c r="O16" s="261">
        <f>'[39]21411'!Q11</f>
        <v>0</v>
      </c>
      <c r="P16" s="261">
        <f>'[39]21411'!R11</f>
        <v>0</v>
      </c>
      <c r="Q16" s="261">
        <f>'[39]21411'!S11</f>
        <v>0</v>
      </c>
      <c r="R16" s="261">
        <f>'[39]21411'!T11</f>
        <v>0</v>
      </c>
      <c r="S16" s="261">
        <f>'[39]21411'!U11</f>
        <v>0</v>
      </c>
      <c r="T16" s="261">
        <f>'[39]21411'!V11</f>
        <v>0</v>
      </c>
      <c r="U16" s="261">
        <f>'[39]21411'!W11</f>
        <v>0</v>
      </c>
      <c r="V16" s="261">
        <f t="shared" ref="V16:V35" si="4">J16+K16+L16+M16+N16+O16+P16+Q16+R16+S16+T16+U16</f>
        <v>7219.84</v>
      </c>
      <c r="W16" s="218"/>
      <c r="X16" s="218"/>
    </row>
    <row r="17" spans="1:24" s="262" customFormat="1" ht="42.75" x14ac:dyDescent="0.25">
      <c r="A17" s="258">
        <v>19</v>
      </c>
      <c r="B17" s="258">
        <f>'[39]21511'!F2</f>
        <v>312</v>
      </c>
      <c r="C17" s="259" t="str">
        <f>'[39]21511'!F3</f>
        <v>SECRETARÍA DE MEDIO AMBIENTE Y CAMBIO CLIMÁTICO</v>
      </c>
      <c r="D17" s="258">
        <f>'[39]21511'!F4</f>
        <v>31201</v>
      </c>
      <c r="E17" s="259" t="str">
        <f>'[39]21511'!F5</f>
        <v>SECRETARÍA DE MEDIO AMBIENTE Y CAMBIO CLIMÁTICO</v>
      </c>
      <c r="F17" s="260">
        <v>2000</v>
      </c>
      <c r="G17" s="260">
        <v>21511</v>
      </c>
      <c r="H17" s="218" t="s">
        <v>136</v>
      </c>
      <c r="I17" s="261">
        <f>'[39]21511'!F12</f>
        <v>750</v>
      </c>
      <c r="J17" s="261">
        <f>'[39]21511'!L11</f>
        <v>0</v>
      </c>
      <c r="K17" s="261">
        <f>'[39]21511'!M11</f>
        <v>750</v>
      </c>
      <c r="L17" s="261">
        <f>'[39]21511'!N11</f>
        <v>0</v>
      </c>
      <c r="M17" s="261">
        <f>'[39]21511'!O11</f>
        <v>0</v>
      </c>
      <c r="N17" s="261">
        <f>'[39]21511'!P11</f>
        <v>0</v>
      </c>
      <c r="O17" s="261">
        <f>'[39]21511'!Q11</f>
        <v>0</v>
      </c>
      <c r="P17" s="261">
        <f>'[39]21511'!R11</f>
        <v>0</v>
      </c>
      <c r="Q17" s="261">
        <f>'[39]21511'!S11</f>
        <v>0</v>
      </c>
      <c r="R17" s="261">
        <f>'[39]21511'!T11</f>
        <v>0</v>
      </c>
      <c r="S17" s="261">
        <f>'[39]21511'!U11</f>
        <v>0</v>
      </c>
      <c r="T17" s="261">
        <f>'[39]21511'!V11</f>
        <v>0</v>
      </c>
      <c r="U17" s="261">
        <f>'[39]21511'!W11</f>
        <v>0</v>
      </c>
      <c r="V17" s="261">
        <f t="shared" si="4"/>
        <v>750</v>
      </c>
      <c r="W17" s="218"/>
      <c r="X17" s="218"/>
    </row>
    <row r="18" spans="1:24" s="262" customFormat="1" ht="42.75" x14ac:dyDescent="0.25">
      <c r="A18" s="258">
        <v>19</v>
      </c>
      <c r="B18" s="258">
        <f>'[39]21611'!F2</f>
        <v>312</v>
      </c>
      <c r="C18" s="259" t="str">
        <f>'[39]21611'!F3</f>
        <v>SECRETARÍA DE MEDIO AMBIENTE Y CAMBIO CLIMÁTICO</v>
      </c>
      <c r="D18" s="258">
        <f>'[39]21611'!F4</f>
        <v>31201</v>
      </c>
      <c r="E18" s="259" t="str">
        <f>H5</f>
        <v>SECRETARÍA DE MEDIO AMBIENTE Y CAMBIO CLIMÁTICO</v>
      </c>
      <c r="F18" s="260">
        <v>2000</v>
      </c>
      <c r="G18" s="260">
        <v>21611</v>
      </c>
      <c r="H18" s="218" t="s">
        <v>137</v>
      </c>
      <c r="I18" s="261">
        <f>'[39]21611'!F12</f>
        <v>232</v>
      </c>
      <c r="J18" s="261">
        <f>'[39]21611'!L12</f>
        <v>0</v>
      </c>
      <c r="K18" s="261">
        <f>'[39]21611'!M12</f>
        <v>232</v>
      </c>
      <c r="L18" s="261">
        <f>'[39]21611'!N12</f>
        <v>0</v>
      </c>
      <c r="M18" s="261">
        <f>'[39]21611'!O12</f>
        <v>0</v>
      </c>
      <c r="N18" s="261">
        <f>'[39]21611'!P12</f>
        <v>0</v>
      </c>
      <c r="O18" s="261">
        <f>'[39]21611'!Q12</f>
        <v>0</v>
      </c>
      <c r="P18" s="261">
        <f>'[39]21611'!R12</f>
        <v>0</v>
      </c>
      <c r="Q18" s="261">
        <f>'[39]21611'!S12</f>
        <v>0</v>
      </c>
      <c r="R18" s="261">
        <f>'[39]21611'!T12</f>
        <v>0</v>
      </c>
      <c r="S18" s="261">
        <f>'[39]21611'!U12</f>
        <v>0</v>
      </c>
      <c r="T18" s="261">
        <f>'[39]21611'!V12</f>
        <v>0</v>
      </c>
      <c r="U18" s="261">
        <f>'[39]21611'!W12</f>
        <v>0</v>
      </c>
      <c r="V18" s="261">
        <f t="shared" si="4"/>
        <v>232</v>
      </c>
      <c r="W18" s="218"/>
      <c r="X18" s="218"/>
    </row>
    <row r="19" spans="1:24" s="262" customFormat="1" ht="42.75" x14ac:dyDescent="0.25">
      <c r="A19" s="258">
        <f>A16</f>
        <v>19</v>
      </c>
      <c r="B19" s="258">
        <f>'[39]21711'!F2</f>
        <v>312</v>
      </c>
      <c r="C19" s="259" t="str">
        <f>'[39]21711'!F3</f>
        <v>SECRETARÍA DE MEDIO AMBIENTE Y CAMBIO CLIMÁTICO</v>
      </c>
      <c r="D19" s="258">
        <f>'[39]21711'!F4</f>
        <v>31201</v>
      </c>
      <c r="E19" s="259" t="str">
        <f>'[39]21711'!F5</f>
        <v>SECRETARÍA DE MEDIO AMBIENTE Y CAMBIO CLIMÁTICO</v>
      </c>
      <c r="F19" s="260">
        <v>2000</v>
      </c>
      <c r="G19" s="260">
        <v>21711</v>
      </c>
      <c r="H19" s="218" t="s">
        <v>138</v>
      </c>
      <c r="I19" s="261">
        <f>'[39]21711'!F12</f>
        <v>2302.6</v>
      </c>
      <c r="J19" s="261">
        <f>'[39]21711'!L11</f>
        <v>0</v>
      </c>
      <c r="K19" s="261">
        <f>'[39]21711'!M11</f>
        <v>2302.6</v>
      </c>
      <c r="L19" s="261">
        <f>'[39]21711'!N11</f>
        <v>0</v>
      </c>
      <c r="M19" s="261">
        <f>'[39]21711'!O11</f>
        <v>0</v>
      </c>
      <c r="N19" s="261">
        <f>'[39]21711'!P11</f>
        <v>0</v>
      </c>
      <c r="O19" s="261">
        <f>'[39]21711'!Q11</f>
        <v>0</v>
      </c>
      <c r="P19" s="261">
        <f>'[39]21711'!R11</f>
        <v>0</v>
      </c>
      <c r="Q19" s="261">
        <f>'[39]21711'!S11</f>
        <v>0</v>
      </c>
      <c r="R19" s="261">
        <f>'[39]21711'!T11</f>
        <v>0</v>
      </c>
      <c r="S19" s="261">
        <f>'[39]21711'!U11</f>
        <v>0</v>
      </c>
      <c r="T19" s="261">
        <f>'[39]21711'!V11</f>
        <v>0</v>
      </c>
      <c r="U19" s="261">
        <f>'[39]21711'!W11</f>
        <v>0</v>
      </c>
      <c r="V19" s="261">
        <f t="shared" si="4"/>
        <v>2302.6</v>
      </c>
      <c r="W19" s="263"/>
      <c r="X19" s="218"/>
    </row>
    <row r="20" spans="1:24" s="262" customFormat="1" ht="42.75" x14ac:dyDescent="0.25">
      <c r="A20" s="258">
        <f t="shared" si="3"/>
        <v>19</v>
      </c>
      <c r="B20" s="258">
        <f>'[39]22111'!F2</f>
        <v>312</v>
      </c>
      <c r="C20" s="259" t="str">
        <f>'[39]22111'!F3</f>
        <v>SECRETARÍA DE MEDIO AMBIENTE Y CAMBIO CLIMÁTICO</v>
      </c>
      <c r="D20" s="258">
        <f>'[39]22111'!F4</f>
        <v>31201</v>
      </c>
      <c r="E20" s="259" t="str">
        <f>'[39]22111'!F5</f>
        <v>SECRETARÍA DE MEDIO AMBIENTE Y CAMBIO CLIMÁTICO</v>
      </c>
      <c r="F20" s="260">
        <v>2000</v>
      </c>
      <c r="G20" s="260">
        <v>22111</v>
      </c>
      <c r="H20" s="218" t="s">
        <v>140</v>
      </c>
      <c r="I20" s="261">
        <f>'[39]22111'!F12</f>
        <v>10092</v>
      </c>
      <c r="J20" s="263">
        <f>'[39]22111'!L11</f>
        <v>1740</v>
      </c>
      <c r="K20" s="263">
        <f>'[39]22111'!M11</f>
        <v>1971.9999999999998</v>
      </c>
      <c r="L20" s="263">
        <f>'[39]22111'!N11</f>
        <v>0</v>
      </c>
      <c r="M20" s="263">
        <f>'[39]22111'!O11</f>
        <v>0</v>
      </c>
      <c r="N20" s="263">
        <f>'[39]22111'!P11</f>
        <v>3480.0000000000005</v>
      </c>
      <c r="O20" s="263">
        <f>'[39]22111'!Q11</f>
        <v>0</v>
      </c>
      <c r="P20" s="263">
        <f>'[39]22111'!R11</f>
        <v>0</v>
      </c>
      <c r="Q20" s="263">
        <f>'[39]22111'!S11</f>
        <v>0</v>
      </c>
      <c r="R20" s="263">
        <f>'[39]22111'!T11</f>
        <v>2900</v>
      </c>
      <c r="S20" s="263">
        <f>'[39]22111'!U11</f>
        <v>0</v>
      </c>
      <c r="T20" s="263">
        <f>'[39]22111'!V11</f>
        <v>0</v>
      </c>
      <c r="U20" s="263">
        <f>'[39]22111'!W11</f>
        <v>0</v>
      </c>
      <c r="V20" s="261">
        <f t="shared" si="4"/>
        <v>10092</v>
      </c>
      <c r="W20" s="218"/>
      <c r="X20" s="218"/>
    </row>
    <row r="21" spans="1:24" s="262" customFormat="1" ht="42.75" x14ac:dyDescent="0.25">
      <c r="A21" s="258">
        <f t="shared" si="3"/>
        <v>19</v>
      </c>
      <c r="B21" s="258">
        <f>'[39]22311'!F2</f>
        <v>312</v>
      </c>
      <c r="C21" s="259" t="str">
        <f>'[39]22311'!F3</f>
        <v>SECRETARÍA DE MEDIO AMBIENTE Y CAMBIO CLIMÁTICO</v>
      </c>
      <c r="D21" s="258">
        <f>'[39]22311'!F4</f>
        <v>31201</v>
      </c>
      <c r="E21" s="259" t="str">
        <f>'[39]22311'!F5</f>
        <v>SECRETARÍA DE MEDIO AMBIENTE Y CAMBIO CLIMÁTICO</v>
      </c>
      <c r="F21" s="260">
        <v>2000</v>
      </c>
      <c r="G21" s="260">
        <v>22311</v>
      </c>
      <c r="H21" s="218" t="s">
        <v>142</v>
      </c>
      <c r="I21" s="261">
        <f>'[39]22311'!F12</f>
        <v>3282.8</v>
      </c>
      <c r="J21" s="263">
        <f>'[39]22311'!L11</f>
        <v>0</v>
      </c>
      <c r="K21" s="263">
        <f>'[39]22311'!M11</f>
        <v>3282.8</v>
      </c>
      <c r="L21" s="263">
        <f>'[39]22311'!N11</f>
        <v>0</v>
      </c>
      <c r="M21" s="263">
        <f>'[39]22311'!O11</f>
        <v>0</v>
      </c>
      <c r="N21" s="263">
        <f>'[39]22311'!P11</f>
        <v>0</v>
      </c>
      <c r="O21" s="263">
        <f>'[39]22311'!Q11</f>
        <v>0</v>
      </c>
      <c r="P21" s="263">
        <f>'[39]22311'!R11</f>
        <v>0</v>
      </c>
      <c r="Q21" s="263">
        <f>'[39]22311'!S11</f>
        <v>0</v>
      </c>
      <c r="R21" s="263">
        <f>'[39]22311'!T11</f>
        <v>0</v>
      </c>
      <c r="S21" s="263">
        <f>'[39]22311'!U11</f>
        <v>0</v>
      </c>
      <c r="T21" s="263">
        <f>'[39]22311'!V11</f>
        <v>0</v>
      </c>
      <c r="U21" s="263">
        <f>'[39]22311'!W11</f>
        <v>0</v>
      </c>
      <c r="V21" s="261">
        <f t="shared" si="4"/>
        <v>3282.8</v>
      </c>
      <c r="W21" s="218"/>
      <c r="X21" s="218"/>
    </row>
    <row r="22" spans="1:24" s="262" customFormat="1" ht="42.75" x14ac:dyDescent="0.25">
      <c r="A22" s="258">
        <f t="shared" si="3"/>
        <v>19</v>
      </c>
      <c r="B22" s="258">
        <f>'[39]24611'!F2</f>
        <v>312</v>
      </c>
      <c r="C22" s="259" t="str">
        <f>'[39]24611'!F3</f>
        <v>SECRETARÍA DE MEDIO AMBIENTE Y CAMBIO CLIMÁTICO</v>
      </c>
      <c r="D22" s="258">
        <f>'[39]22311'!F4</f>
        <v>31201</v>
      </c>
      <c r="E22" s="259" t="str">
        <f>'[39]24611'!F5</f>
        <v>SECRETARÍA DE MEDIO AMBIENTE Y CAMBIO CLIMÁTICO</v>
      </c>
      <c r="F22" s="260">
        <v>2000</v>
      </c>
      <c r="G22" s="260">
        <v>24611</v>
      </c>
      <c r="H22" s="218" t="s">
        <v>148</v>
      </c>
      <c r="I22" s="261">
        <f>'[39]24611'!F12</f>
        <v>2839.68</v>
      </c>
      <c r="J22" s="261">
        <f>'[39]24611'!L11</f>
        <v>0</v>
      </c>
      <c r="K22" s="261">
        <f>'[39]24611'!M11</f>
        <v>0</v>
      </c>
      <c r="L22" s="261">
        <f>'[39]24611'!N11</f>
        <v>2839.6800000000003</v>
      </c>
      <c r="M22" s="261">
        <f>'[39]24611'!O11</f>
        <v>0</v>
      </c>
      <c r="N22" s="261">
        <f>'[39]24611'!P11</f>
        <v>0</v>
      </c>
      <c r="O22" s="261">
        <f>'[39]24611'!Q11</f>
        <v>0</v>
      </c>
      <c r="P22" s="261">
        <f>'[39]24611'!R11</f>
        <v>0</v>
      </c>
      <c r="Q22" s="261">
        <f>'[39]24611'!S11</f>
        <v>0</v>
      </c>
      <c r="R22" s="261">
        <f>'[39]24611'!T11</f>
        <v>0</v>
      </c>
      <c r="S22" s="261">
        <f>'[39]24611'!U11</f>
        <v>0</v>
      </c>
      <c r="T22" s="261">
        <f>'[39]24611'!V11</f>
        <v>0</v>
      </c>
      <c r="U22" s="261">
        <f>'[39]24611'!W11</f>
        <v>0</v>
      </c>
      <c r="V22" s="261">
        <f t="shared" si="4"/>
        <v>2839.6800000000003</v>
      </c>
      <c r="W22" s="218"/>
      <c r="X22" s="218"/>
    </row>
    <row r="23" spans="1:24" s="262" customFormat="1" ht="42.75" x14ac:dyDescent="0.25">
      <c r="A23" s="258"/>
      <c r="B23" s="258">
        <f>'[39]24911'!F2</f>
        <v>312</v>
      </c>
      <c r="C23" s="259" t="str">
        <f>'[39]24911'!F3</f>
        <v>SECRETARÍA DE MEDIO AMBIENTE Y CAMBIO CLIMÁTICO</v>
      </c>
      <c r="D23" s="258">
        <f>'[39]24911'!F4</f>
        <v>31201</v>
      </c>
      <c r="E23" s="259" t="str">
        <f>'[39]24911'!F5</f>
        <v>SECRETARÍA DE MEDIO AMBIENTE Y CAMBIO CLIMÁTICO</v>
      </c>
      <c r="F23" s="260">
        <v>2000</v>
      </c>
      <c r="G23" s="260">
        <v>24911</v>
      </c>
      <c r="H23" s="218" t="s">
        <v>151</v>
      </c>
      <c r="I23" s="261">
        <f>'[39]24911'!F12</f>
        <v>4250</v>
      </c>
      <c r="J23" s="261">
        <f>'[39]24911'!L11</f>
        <v>0</v>
      </c>
      <c r="K23" s="261">
        <f>'[39]24911'!M11</f>
        <v>4250</v>
      </c>
      <c r="L23" s="261">
        <f>'[39]24911'!N11</f>
        <v>0</v>
      </c>
      <c r="M23" s="261">
        <f>'[39]24911'!O11</f>
        <v>0</v>
      </c>
      <c r="N23" s="261">
        <f>'[39]24911'!P11</f>
        <v>0</v>
      </c>
      <c r="O23" s="261">
        <f>'[39]24911'!Q11</f>
        <v>0</v>
      </c>
      <c r="P23" s="261">
        <f>'[39]24911'!R11</f>
        <v>0</v>
      </c>
      <c r="Q23" s="261">
        <f>'[39]24911'!S11</f>
        <v>0</v>
      </c>
      <c r="R23" s="261">
        <f>'[39]24911'!T11</f>
        <v>0</v>
      </c>
      <c r="S23" s="261">
        <f>'[39]24911'!U11</f>
        <v>0</v>
      </c>
      <c r="T23" s="261">
        <f>'[39]24911'!V11</f>
        <v>0</v>
      </c>
      <c r="U23" s="261">
        <f>'[39]24911'!W11</f>
        <v>0</v>
      </c>
      <c r="V23" s="261">
        <f t="shared" si="4"/>
        <v>4250</v>
      </c>
      <c r="W23" s="218"/>
      <c r="X23" s="218"/>
    </row>
    <row r="24" spans="1:24" s="262" customFormat="1" ht="42.75" x14ac:dyDescent="0.25">
      <c r="A24" s="258">
        <f>A22</f>
        <v>19</v>
      </c>
      <c r="B24" s="258">
        <f>'[39]25611'!F2</f>
        <v>312</v>
      </c>
      <c r="C24" s="259" t="str">
        <f>'[39]25611'!F3</f>
        <v>SECRETARÍA DE MEDIO AMBIENTE Y CAMBIO CLIMÁTICO</v>
      </c>
      <c r="D24" s="258">
        <f>'[39]25611'!F4</f>
        <v>31201</v>
      </c>
      <c r="E24" s="259" t="str">
        <f>'[39]25611'!F5</f>
        <v>SECRETARÍA DE MEDIO AMBIENTE Y CAMBIO CLIMÁTICO</v>
      </c>
      <c r="F24" s="260">
        <v>2000</v>
      </c>
      <c r="G24" s="260">
        <v>25611</v>
      </c>
      <c r="H24" s="218" t="s">
        <v>155</v>
      </c>
      <c r="I24" s="261">
        <f>'[39]25611'!F12</f>
        <v>93472.8</v>
      </c>
      <c r="J24" s="261">
        <f>'[39]25611'!L11</f>
        <v>0</v>
      </c>
      <c r="K24" s="261">
        <f>'[39]25611'!M11</f>
        <v>93472.8</v>
      </c>
      <c r="L24" s="261">
        <f>'[39]25611'!N11</f>
        <v>0</v>
      </c>
      <c r="M24" s="261">
        <f>'[39]25611'!O11</f>
        <v>0</v>
      </c>
      <c r="N24" s="261">
        <f>'[39]25611'!P11</f>
        <v>0</v>
      </c>
      <c r="O24" s="261">
        <f>'[39]25611'!Q11</f>
        <v>0</v>
      </c>
      <c r="P24" s="261">
        <f>'[39]25611'!R11</f>
        <v>0</v>
      </c>
      <c r="Q24" s="261">
        <f>'[39]25611'!S11</f>
        <v>0</v>
      </c>
      <c r="R24" s="261">
        <f>'[39]25611'!T11</f>
        <v>0</v>
      </c>
      <c r="S24" s="261">
        <f>'[39]25611'!U11</f>
        <v>0</v>
      </c>
      <c r="T24" s="261">
        <f>'[39]25611'!V11</f>
        <v>0</v>
      </c>
      <c r="U24" s="261">
        <f>'[39]25611'!W11</f>
        <v>0</v>
      </c>
      <c r="V24" s="261">
        <f t="shared" si="4"/>
        <v>93472.8</v>
      </c>
      <c r="W24" s="218"/>
      <c r="X24" s="218"/>
    </row>
    <row r="25" spans="1:24" s="262" customFormat="1" ht="42.75" x14ac:dyDescent="0.25">
      <c r="A25" s="258">
        <f t="shared" si="3"/>
        <v>19</v>
      </c>
      <c r="B25" s="258">
        <f>'[39]25911'!F2</f>
        <v>312</v>
      </c>
      <c r="C25" s="259" t="str">
        <f>'[39]25911'!F3</f>
        <v>SECRETARÍA DE MEDIO AMBIENTE Y CAMBIO CLIMÁTICO</v>
      </c>
      <c r="D25" s="258">
        <f>'[39]25911'!F4</f>
        <v>31201</v>
      </c>
      <c r="E25" s="259" t="str">
        <f>'[39]25911'!F5</f>
        <v>SECRETARÍA DE MEDIO AMBIENTE Y CAMBIO CLIMÁTICO</v>
      </c>
      <c r="F25" s="260">
        <v>2000</v>
      </c>
      <c r="G25" s="260">
        <v>25911</v>
      </c>
      <c r="H25" s="218" t="s">
        <v>156</v>
      </c>
      <c r="I25" s="261">
        <f>'[39]25911'!F12</f>
        <v>1392</v>
      </c>
      <c r="J25" s="261">
        <f>'[39]25911'!L11</f>
        <v>0</v>
      </c>
      <c r="K25" s="261">
        <f>'[39]25911'!M11</f>
        <v>1392</v>
      </c>
      <c r="L25" s="261">
        <f>'[39]25911'!N11</f>
        <v>0</v>
      </c>
      <c r="M25" s="261">
        <f>'[39]25911'!O11</f>
        <v>0</v>
      </c>
      <c r="N25" s="261">
        <f>'[39]25911'!P11</f>
        <v>0</v>
      </c>
      <c r="O25" s="261">
        <f>'[39]25911'!Q11</f>
        <v>0</v>
      </c>
      <c r="P25" s="261">
        <f>'[39]25911'!R11</f>
        <v>0</v>
      </c>
      <c r="Q25" s="261">
        <f>'[39]25911'!S11</f>
        <v>0</v>
      </c>
      <c r="R25" s="261">
        <f>'[39]25911'!T11</f>
        <v>0</v>
      </c>
      <c r="S25" s="261">
        <f>'[39]25911'!U11</f>
        <v>0</v>
      </c>
      <c r="T25" s="261">
        <f>'[39]25911'!V11</f>
        <v>0</v>
      </c>
      <c r="U25" s="261">
        <f>'[39]25911'!W11</f>
        <v>0</v>
      </c>
      <c r="V25" s="261">
        <f t="shared" si="4"/>
        <v>1392</v>
      </c>
      <c r="W25" s="218"/>
      <c r="X25" s="218"/>
    </row>
    <row r="26" spans="1:24" s="262" customFormat="1" ht="42.75" x14ac:dyDescent="0.25">
      <c r="A26" s="258">
        <f t="shared" si="3"/>
        <v>19</v>
      </c>
      <c r="B26" s="258">
        <f>'[39]27411'!F2</f>
        <v>312</v>
      </c>
      <c r="C26" s="259" t="str">
        <f>'[39]27411'!F3</f>
        <v>SECRETARÍA DE MEDIO AMBIENTE Y CAMBIO CLIMÁTICO</v>
      </c>
      <c r="D26" s="258">
        <f>'[39]27411'!F4</f>
        <v>31201</v>
      </c>
      <c r="E26" s="259" t="str">
        <f>'[39]27411'!F5</f>
        <v>SECRETARÍA DE MEDIO AMBIENTE Y CAMBIO CLIMÁTICO</v>
      </c>
      <c r="F26" s="260">
        <v>2000</v>
      </c>
      <c r="G26" s="260">
        <v>27411</v>
      </c>
      <c r="H26" s="218" t="s">
        <v>161</v>
      </c>
      <c r="I26" s="261">
        <f>'[39]27411'!F12</f>
        <v>2900</v>
      </c>
      <c r="J26" s="261">
        <f>'[39]27411'!L11</f>
        <v>0</v>
      </c>
      <c r="K26" s="261">
        <f>'[39]27411'!M11</f>
        <v>2900</v>
      </c>
      <c r="L26" s="261">
        <f>'[39]27411'!N11</f>
        <v>0</v>
      </c>
      <c r="M26" s="261">
        <f>'[39]27411'!O11</f>
        <v>0</v>
      </c>
      <c r="N26" s="261">
        <f>'[39]27411'!P11</f>
        <v>0</v>
      </c>
      <c r="O26" s="261">
        <f>'[39]27411'!Q11</f>
        <v>0</v>
      </c>
      <c r="P26" s="261">
        <f>'[39]27411'!R11</f>
        <v>0</v>
      </c>
      <c r="Q26" s="261">
        <f>'[39]27411'!S11</f>
        <v>0</v>
      </c>
      <c r="R26" s="261">
        <f>'[39]27411'!T11</f>
        <v>0</v>
      </c>
      <c r="S26" s="261">
        <f>'[39]27411'!U11</f>
        <v>0</v>
      </c>
      <c r="T26" s="261">
        <f>'[39]27411'!V11</f>
        <v>0</v>
      </c>
      <c r="U26" s="261">
        <f>'[39]27411'!W11</f>
        <v>0</v>
      </c>
      <c r="V26" s="261">
        <f t="shared" si="4"/>
        <v>2900</v>
      </c>
      <c r="W26" s="218"/>
      <c r="X26" s="218"/>
    </row>
    <row r="27" spans="1:24" s="262" customFormat="1" ht="42.75" x14ac:dyDescent="0.25">
      <c r="A27" s="258">
        <f t="shared" si="3"/>
        <v>19</v>
      </c>
      <c r="B27" s="258">
        <f>'[39]29111'!F2</f>
        <v>312</v>
      </c>
      <c r="C27" s="259" t="str">
        <f>'[39]29111'!F3</f>
        <v>SECRETARÍA DE MEDIO AMBIENTE Y CAMBIO CLIMÁTICO</v>
      </c>
      <c r="D27" s="258">
        <f>'[39]29111'!F4</f>
        <v>31201</v>
      </c>
      <c r="E27" s="259" t="str">
        <f>'[39]29111'!F5</f>
        <v>SECRETARÍA DE MEDIO AMBIENTE Y CAMBIO CLIMÁTICO</v>
      </c>
      <c r="F27" s="260">
        <v>2000</v>
      </c>
      <c r="G27" s="260">
        <v>29111</v>
      </c>
      <c r="H27" s="218" t="s">
        <v>166</v>
      </c>
      <c r="I27" s="261">
        <f>'[39]29111'!F12</f>
        <v>13920</v>
      </c>
      <c r="J27" s="261">
        <f>'[39]29111'!L11</f>
        <v>0</v>
      </c>
      <c r="K27" s="261">
        <f>'[39]29111'!M11</f>
        <v>13920</v>
      </c>
      <c r="L27" s="261">
        <f>'[39]29111'!N11</f>
        <v>0</v>
      </c>
      <c r="M27" s="261">
        <f>'[39]29111'!O11</f>
        <v>0</v>
      </c>
      <c r="N27" s="261">
        <f>'[39]29111'!P11</f>
        <v>0</v>
      </c>
      <c r="O27" s="261">
        <f>'[39]29111'!Q11</f>
        <v>0</v>
      </c>
      <c r="P27" s="261">
        <f>'[39]29111'!R11</f>
        <v>0</v>
      </c>
      <c r="Q27" s="261">
        <f>'[39]29111'!S11</f>
        <v>0</v>
      </c>
      <c r="R27" s="261">
        <f>'[39]29111'!T11</f>
        <v>0</v>
      </c>
      <c r="S27" s="261">
        <f>'[39]29111'!U11</f>
        <v>0</v>
      </c>
      <c r="T27" s="261">
        <f>'[39]29111'!V11</f>
        <v>0</v>
      </c>
      <c r="U27" s="261">
        <f>'[39]29111'!W11</f>
        <v>0</v>
      </c>
      <c r="V27" s="261">
        <f t="shared" si="4"/>
        <v>13920</v>
      </c>
      <c r="W27" s="218"/>
      <c r="X27" s="218"/>
    </row>
    <row r="28" spans="1:24" s="262" customFormat="1" ht="42.75" x14ac:dyDescent="0.25">
      <c r="A28" s="258">
        <v>19</v>
      </c>
      <c r="B28" s="258">
        <f>'[39]29411'!F2</f>
        <v>312</v>
      </c>
      <c r="C28" s="259" t="str">
        <f>'[39]29411'!F3</f>
        <v>SECRETARÍA DE MEDIO AMBIENTE Y CAMBIO CLIMÁTICO</v>
      </c>
      <c r="D28" s="258">
        <f>'[39]29411'!F4</f>
        <v>31201</v>
      </c>
      <c r="E28" s="259" t="str">
        <f>'[39]29411'!F5</f>
        <v>SECRETARÍA DE MEDIO AMBIENTE Y CAMBIO CLIMÁTICO</v>
      </c>
      <c r="F28" s="260">
        <v>2000</v>
      </c>
      <c r="G28" s="260">
        <v>29411</v>
      </c>
      <c r="H28" s="218" t="s">
        <v>169</v>
      </c>
      <c r="I28" s="261">
        <f>'[39]29411'!F12</f>
        <v>900</v>
      </c>
      <c r="J28" s="261">
        <f>'[39]29411'!L11</f>
        <v>0</v>
      </c>
      <c r="K28" s="261">
        <f>'[39]29411'!M11</f>
        <v>900</v>
      </c>
      <c r="L28" s="261">
        <f>'[39]29411'!N11</f>
        <v>0</v>
      </c>
      <c r="M28" s="261">
        <f>'[39]29411'!O11</f>
        <v>0</v>
      </c>
      <c r="N28" s="261">
        <f>'[39]29411'!P11</f>
        <v>0</v>
      </c>
      <c r="O28" s="261">
        <f>'[39]29411'!Q11</f>
        <v>0</v>
      </c>
      <c r="P28" s="261">
        <f>'[39]29411'!R11</f>
        <v>0</v>
      </c>
      <c r="Q28" s="261">
        <f>'[39]29411'!S11</f>
        <v>0</v>
      </c>
      <c r="R28" s="261">
        <f>'[39]29411'!T11</f>
        <v>0</v>
      </c>
      <c r="S28" s="261">
        <f>'[39]29411'!U11</f>
        <v>0</v>
      </c>
      <c r="T28" s="261">
        <f>'[39]29411'!V11</f>
        <v>0</v>
      </c>
      <c r="U28" s="261">
        <f>'[39]29411'!W11</f>
        <v>0</v>
      </c>
      <c r="V28" s="261">
        <f t="shared" si="4"/>
        <v>900</v>
      </c>
      <c r="W28" s="218"/>
      <c r="X28" s="218"/>
    </row>
    <row r="29" spans="1:24" s="262" customFormat="1" ht="42.75" x14ac:dyDescent="0.25">
      <c r="A29" s="258">
        <f>A27</f>
        <v>19</v>
      </c>
      <c r="B29" s="258">
        <f>'[39]29911'!F2</f>
        <v>312</v>
      </c>
      <c r="C29" s="259" t="str">
        <f>'[39]29911'!F3</f>
        <v>SECRETARÍA DE MEDIO AMBIENTE Y CAMBIO CLIMÁTICO</v>
      </c>
      <c r="D29" s="258">
        <f>'[39]29911'!F4</f>
        <v>31201</v>
      </c>
      <c r="E29" s="259" t="str">
        <f>'[39]29911'!F5</f>
        <v>SECRETARÍA DE MEDIO AMBIENTE Y CAMBIO CLIMÁTICO</v>
      </c>
      <c r="F29" s="260">
        <v>2000</v>
      </c>
      <c r="G29" s="260">
        <v>29911</v>
      </c>
      <c r="H29" s="218" t="s">
        <v>174</v>
      </c>
      <c r="I29" s="261">
        <f>'[39]29911'!F12</f>
        <v>2900</v>
      </c>
      <c r="J29" s="261">
        <f>'[39]29911'!L11</f>
        <v>0</v>
      </c>
      <c r="K29" s="261">
        <f>'[39]29911'!M11</f>
        <v>0</v>
      </c>
      <c r="L29" s="261">
        <f>'[39]29911'!N11</f>
        <v>1450</v>
      </c>
      <c r="M29" s="261">
        <f>'[39]29911'!O11</f>
        <v>0</v>
      </c>
      <c r="N29" s="261">
        <f>'[39]29911'!P11</f>
        <v>0</v>
      </c>
      <c r="O29" s="261">
        <f>'[39]29911'!Q11</f>
        <v>0</v>
      </c>
      <c r="P29" s="261">
        <f>'[39]29911'!R11</f>
        <v>0</v>
      </c>
      <c r="Q29" s="261">
        <f>'[39]29911'!S11</f>
        <v>1450</v>
      </c>
      <c r="R29" s="261">
        <f>'[39]29911'!T11</f>
        <v>0</v>
      </c>
      <c r="S29" s="261">
        <f>'[39]29911'!U11</f>
        <v>0</v>
      </c>
      <c r="T29" s="261">
        <f>'[39]29911'!V11</f>
        <v>0</v>
      </c>
      <c r="U29" s="261">
        <f>'[39]29911'!W11</f>
        <v>0</v>
      </c>
      <c r="V29" s="261">
        <f t="shared" si="4"/>
        <v>2900</v>
      </c>
      <c r="W29" s="218"/>
      <c r="X29" s="218"/>
    </row>
    <row r="30" spans="1:24" s="262" customFormat="1" ht="42.75" x14ac:dyDescent="0.25">
      <c r="A30" s="258">
        <v>19</v>
      </c>
      <c r="B30" s="258">
        <v>312</v>
      </c>
      <c r="C30" s="259" t="s">
        <v>68</v>
      </c>
      <c r="D30" s="258">
        <v>31201</v>
      </c>
      <c r="E30" s="259" t="s">
        <v>68</v>
      </c>
      <c r="F30" s="466">
        <v>2000</v>
      </c>
      <c r="G30" s="466">
        <v>26111</v>
      </c>
      <c r="H30" s="218" t="s">
        <v>157</v>
      </c>
      <c r="I30" s="261">
        <v>167800</v>
      </c>
      <c r="J30" s="261">
        <v>13983.33</v>
      </c>
      <c r="K30" s="261">
        <v>13983.33</v>
      </c>
      <c r="L30" s="261">
        <v>13983.33</v>
      </c>
      <c r="M30" s="261">
        <v>13983.33</v>
      </c>
      <c r="N30" s="261">
        <v>13983.33</v>
      </c>
      <c r="O30" s="261">
        <v>13983.33</v>
      </c>
      <c r="P30" s="261">
        <v>13983.33</v>
      </c>
      <c r="Q30" s="261">
        <v>13983.33</v>
      </c>
      <c r="R30" s="261">
        <v>13983.34</v>
      </c>
      <c r="S30" s="261">
        <v>13983.34</v>
      </c>
      <c r="T30" s="261">
        <v>13983.34</v>
      </c>
      <c r="U30" s="261">
        <v>13983.34</v>
      </c>
      <c r="V30" s="261">
        <f>SUM(J30:U30)</f>
        <v>167800</v>
      </c>
      <c r="W30" s="218"/>
      <c r="X30" s="218"/>
    </row>
    <row r="31" spans="1:24" s="262" customFormat="1" ht="42.75" x14ac:dyDescent="0.25">
      <c r="A31" s="258">
        <v>19</v>
      </c>
      <c r="B31" s="258">
        <f>'[39]32511'!F2</f>
        <v>312</v>
      </c>
      <c r="C31" s="259" t="str">
        <f>'[39]32511'!F3</f>
        <v>SECRETARÍA DE MEDIO AMBIENTE Y CAMBIO CLIMÁTICO</v>
      </c>
      <c r="D31" s="258">
        <f>'[39]32511'!F4</f>
        <v>31201</v>
      </c>
      <c r="E31" s="259" t="str">
        <f>'[39]32511'!F5</f>
        <v>SECRETARÍA DE MEDIO AMBIENTE Y CAMBIO CLIMÁTICO</v>
      </c>
      <c r="F31" s="260">
        <v>2000</v>
      </c>
      <c r="G31" s="260">
        <v>32511</v>
      </c>
      <c r="H31" s="218" t="s">
        <v>188</v>
      </c>
      <c r="I31" s="261">
        <f>'[39]32511'!F12</f>
        <v>13000</v>
      </c>
      <c r="J31" s="261">
        <f>'[39]32511'!L12</f>
        <v>13000</v>
      </c>
      <c r="K31" s="261">
        <f>'[39]32511'!M12</f>
        <v>0</v>
      </c>
      <c r="L31" s="261">
        <f>'[39]32511'!N12</f>
        <v>0</v>
      </c>
      <c r="M31" s="261">
        <f>'[39]32511'!O12</f>
        <v>0</v>
      </c>
      <c r="N31" s="261">
        <f>'[39]32511'!P12</f>
        <v>0</v>
      </c>
      <c r="O31" s="261">
        <f>'[39]32511'!Q12</f>
        <v>0</v>
      </c>
      <c r="P31" s="261">
        <f>'[39]32511'!R12</f>
        <v>0</v>
      </c>
      <c r="Q31" s="261">
        <f>'[39]32511'!S12</f>
        <v>0</v>
      </c>
      <c r="R31" s="261">
        <f>'[39]32511'!T12</f>
        <v>0</v>
      </c>
      <c r="S31" s="261">
        <f>'[39]32511'!U12</f>
        <v>0</v>
      </c>
      <c r="T31" s="261">
        <f>'[39]32511'!V12</f>
        <v>0</v>
      </c>
      <c r="U31" s="261">
        <f>'[39]32511'!W12</f>
        <v>0</v>
      </c>
      <c r="V31" s="261">
        <f t="shared" si="4"/>
        <v>13000</v>
      </c>
      <c r="W31" s="218"/>
      <c r="X31" s="218"/>
    </row>
    <row r="32" spans="1:24" s="262" customFormat="1" ht="42.75" x14ac:dyDescent="0.25">
      <c r="A32" s="258">
        <f>A29</f>
        <v>19</v>
      </c>
      <c r="B32" s="258">
        <f>'[39]32611'!F2</f>
        <v>312</v>
      </c>
      <c r="C32" s="259" t="str">
        <f>'[39]32611'!F3</f>
        <v>SECRETARÍA DE MEDIO AMBIENTE Y CAMBIO CLIMÁTICO</v>
      </c>
      <c r="D32" s="258">
        <f>'[39]32611'!F4</f>
        <v>31201</v>
      </c>
      <c r="E32" s="259" t="str">
        <f>'[39]32611'!F5</f>
        <v>SECRETARÍA DE MEDIO AMBIENTE Y CAMBIO CLIMÁTICO</v>
      </c>
      <c r="F32" s="260">
        <v>3000</v>
      </c>
      <c r="G32" s="260">
        <v>32611</v>
      </c>
      <c r="H32" s="218" t="s">
        <v>189</v>
      </c>
      <c r="I32" s="261">
        <f>'[39]32611'!F12</f>
        <v>219240</v>
      </c>
      <c r="J32" s="261">
        <f>'[39]32611'!L11</f>
        <v>21924</v>
      </c>
      <c r="K32" s="261">
        <f>'[39]32611'!M11</f>
        <v>21924</v>
      </c>
      <c r="L32" s="261">
        <f>'[39]32611'!N11</f>
        <v>21924</v>
      </c>
      <c r="M32" s="261">
        <f>'[39]32611'!O11</f>
        <v>21924</v>
      </c>
      <c r="N32" s="261">
        <f>'[39]32611'!P11</f>
        <v>21924</v>
      </c>
      <c r="O32" s="261">
        <f>'[39]32611'!Q11</f>
        <v>21924</v>
      </c>
      <c r="P32" s="261">
        <f>'[39]32611'!R11</f>
        <v>21924</v>
      </c>
      <c r="Q32" s="261">
        <f>'[39]32611'!S11</f>
        <v>21924</v>
      </c>
      <c r="R32" s="261">
        <f>'[39]32611'!T11</f>
        <v>21924</v>
      </c>
      <c r="S32" s="261">
        <f>'[39]32611'!U11</f>
        <v>21924</v>
      </c>
      <c r="T32" s="261">
        <f>'[39]32611'!V11</f>
        <v>0</v>
      </c>
      <c r="U32" s="261">
        <f>'[39]32611'!W11</f>
        <v>0</v>
      </c>
      <c r="V32" s="261">
        <f t="shared" si="4"/>
        <v>219240</v>
      </c>
      <c r="W32" s="218"/>
      <c r="X32" s="218"/>
    </row>
    <row r="33" spans="1:24" s="262" customFormat="1" ht="42.75" x14ac:dyDescent="0.25">
      <c r="A33" s="258">
        <f t="shared" si="3"/>
        <v>19</v>
      </c>
      <c r="B33" s="258">
        <f>'[39]35511'!F2</f>
        <v>312</v>
      </c>
      <c r="C33" s="259" t="str">
        <f>'[39]35511'!F3</f>
        <v>SECRETARÍA DE MEDIO AMBIENTE Y CAMBIO CLIMÁTICO</v>
      </c>
      <c r="D33" s="258">
        <f>'[39]35511'!F4</f>
        <v>31201</v>
      </c>
      <c r="E33" s="259" t="str">
        <f>'[39]35511'!F5</f>
        <v>SECRETARÍA DE MEDIO AMBIENTE Y CAMBIO CLIMÁTICO</v>
      </c>
      <c r="F33" s="260">
        <v>3000</v>
      </c>
      <c r="G33" s="260">
        <v>35511</v>
      </c>
      <c r="H33" s="218" t="s">
        <v>212</v>
      </c>
      <c r="I33" s="261">
        <f>'[39]35511'!F12</f>
        <v>17079.2</v>
      </c>
      <c r="J33" s="261">
        <f>'[39]35511'!L11</f>
        <v>881.6</v>
      </c>
      <c r="K33" s="261">
        <f>'[39]35511'!M11</f>
        <v>881.6</v>
      </c>
      <c r="L33" s="261">
        <f>'[39]35511'!N11</f>
        <v>881.6</v>
      </c>
      <c r="M33" s="261">
        <f>'[39]35511'!O11</f>
        <v>881.6</v>
      </c>
      <c r="N33" s="261">
        <f>'[39]35511'!P11</f>
        <v>7381.6</v>
      </c>
      <c r="O33" s="261">
        <f>'[39]35511'!Q11</f>
        <v>881.6</v>
      </c>
      <c r="P33" s="261">
        <f>'[39]35511'!R11</f>
        <v>881.6</v>
      </c>
      <c r="Q33" s="261">
        <f>'[39]35511'!S11</f>
        <v>881.6</v>
      </c>
      <c r="R33" s="261">
        <f>'[39]35511'!T11</f>
        <v>881.6</v>
      </c>
      <c r="S33" s="261">
        <f>'[39]35511'!U11</f>
        <v>881.6</v>
      </c>
      <c r="T33" s="261">
        <f>'[39]35511'!V11</f>
        <v>881.6</v>
      </c>
      <c r="U33" s="261">
        <f>'[39]35511'!W11</f>
        <v>881.6</v>
      </c>
      <c r="V33" s="261">
        <f t="shared" si="4"/>
        <v>17079.2</v>
      </c>
      <c r="W33" s="218"/>
      <c r="X33" s="218"/>
    </row>
    <row r="34" spans="1:24" s="262" customFormat="1" ht="42.75" x14ac:dyDescent="0.25">
      <c r="A34" s="258">
        <v>19</v>
      </c>
      <c r="B34" s="258">
        <f>'[39]35811'!F2</f>
        <v>312</v>
      </c>
      <c r="C34" s="259" t="str">
        <f>'[39]35811'!F3</f>
        <v>SECRETARÍA DE MEDIO AMBIENTE Y CAMBIO CLIMÁTICO</v>
      </c>
      <c r="D34" s="258">
        <f>'[39]35811'!F4</f>
        <v>31201</v>
      </c>
      <c r="E34" s="259" t="str">
        <f>'[39]35811'!F5</f>
        <v>SECRETARÍA DE MEDIO AMBIENTE Y CAMBIO CLIMÁTICO</v>
      </c>
      <c r="F34" s="260">
        <v>3000</v>
      </c>
      <c r="G34" s="260">
        <v>35811</v>
      </c>
      <c r="H34" s="218" t="s">
        <v>367</v>
      </c>
      <c r="I34" s="261">
        <f>'[39]35811'!F12</f>
        <v>3200</v>
      </c>
      <c r="J34" s="261">
        <f>'[39]35811'!L11</f>
        <v>800</v>
      </c>
      <c r="K34" s="261">
        <f>'[39]35811'!M11</f>
        <v>0</v>
      </c>
      <c r="L34" s="261">
        <f>'[39]35811'!N11</f>
        <v>0</v>
      </c>
      <c r="M34" s="261">
        <f>'[39]35811'!O11</f>
        <v>800</v>
      </c>
      <c r="N34" s="261">
        <f>'[39]35811'!P11</f>
        <v>0</v>
      </c>
      <c r="O34" s="261">
        <f>'[39]35811'!Q11</f>
        <v>0</v>
      </c>
      <c r="P34" s="261">
        <f>'[39]35811'!R11</f>
        <v>800</v>
      </c>
      <c r="Q34" s="261">
        <f>'[39]35811'!S11</f>
        <v>0</v>
      </c>
      <c r="R34" s="261">
        <f>'[39]35811'!T11</f>
        <v>0</v>
      </c>
      <c r="S34" s="261">
        <f>'[39]35811'!U11</f>
        <v>800</v>
      </c>
      <c r="T34" s="261">
        <f>'[39]35811'!V11</f>
        <v>0</v>
      </c>
      <c r="U34" s="261">
        <f>'[39]35811'!W11</f>
        <v>0</v>
      </c>
      <c r="V34" s="261">
        <f t="shared" si="4"/>
        <v>3200</v>
      </c>
      <c r="W34" s="218"/>
      <c r="X34" s="218"/>
    </row>
    <row r="35" spans="1:24" s="262" customFormat="1" ht="42.75" x14ac:dyDescent="0.25">
      <c r="A35" s="258">
        <f>A33</f>
        <v>19</v>
      </c>
      <c r="B35" s="258">
        <f>'[39]35911'!F2</f>
        <v>312</v>
      </c>
      <c r="C35" s="259" t="str">
        <f>'[39]35911'!F3</f>
        <v>SECRETARÍA DE MEDIO AMBIENTE Y CAMBIO CLIMÁTICO</v>
      </c>
      <c r="D35" s="258">
        <f>'[39]35911'!F4</f>
        <v>31201</v>
      </c>
      <c r="E35" s="259" t="str">
        <f>'[39]35911'!F5</f>
        <v>SECRETARÍA DE MEDIO AMBIENTE Y CAMBIO CLIMÁTICO</v>
      </c>
      <c r="F35" s="260">
        <v>3000</v>
      </c>
      <c r="G35" s="260">
        <v>35911</v>
      </c>
      <c r="H35" s="218" t="s">
        <v>216</v>
      </c>
      <c r="I35" s="261">
        <f>'[39]35911'!F12</f>
        <v>99296.56</v>
      </c>
      <c r="J35" s="261">
        <f>'[39]35911'!L11</f>
        <v>0</v>
      </c>
      <c r="K35" s="261">
        <f>'[39]35911'!M11</f>
        <v>0</v>
      </c>
      <c r="L35" s="261">
        <f>'[39]35911'!N11</f>
        <v>0</v>
      </c>
      <c r="M35" s="261">
        <f>'[39]35911'!O11</f>
        <v>99296.56</v>
      </c>
      <c r="N35" s="261">
        <f>'[39]35911'!P11</f>
        <v>0</v>
      </c>
      <c r="O35" s="261">
        <f>'[39]35911'!Q11</f>
        <v>0</v>
      </c>
      <c r="P35" s="261">
        <f>'[39]35911'!R11</f>
        <v>0</v>
      </c>
      <c r="Q35" s="261">
        <f>'[39]35911'!S11</f>
        <v>0</v>
      </c>
      <c r="R35" s="261">
        <f>'[39]35911'!T11</f>
        <v>0</v>
      </c>
      <c r="S35" s="261">
        <f>'[39]35911'!U11</f>
        <v>0</v>
      </c>
      <c r="T35" s="261">
        <f>'[39]35911'!V11</f>
        <v>0</v>
      </c>
      <c r="U35" s="261">
        <f>'[39]35911'!W11</f>
        <v>0</v>
      </c>
      <c r="V35" s="261">
        <f t="shared" si="4"/>
        <v>99296.56</v>
      </c>
      <c r="W35" s="218"/>
      <c r="X35" s="218"/>
    </row>
    <row r="36" spans="1:24" s="118" customFormat="1" x14ac:dyDescent="0.25">
      <c r="A36" s="127"/>
      <c r="B36" s="127"/>
      <c r="D36" s="127"/>
      <c r="F36" s="127"/>
      <c r="G36" s="127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spans="1:24" s="129" customFormat="1" ht="15" x14ac:dyDescent="0.25"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</row>
    <row r="38" spans="1:24" s="118" customFormat="1" ht="15" x14ac:dyDescent="0.25">
      <c r="B38" s="663" t="s">
        <v>38</v>
      </c>
      <c r="C38" s="663"/>
      <c r="D38" s="663"/>
      <c r="E38" s="663"/>
      <c r="F38" s="127"/>
      <c r="G38" s="127"/>
      <c r="I38" s="131"/>
      <c r="J38" s="131"/>
      <c r="K38" s="131"/>
      <c r="L38" s="131"/>
      <c r="M38" s="663" t="s">
        <v>35</v>
      </c>
      <c r="N38" s="663"/>
      <c r="O38" s="663"/>
      <c r="P38" s="663"/>
      <c r="Q38" s="128"/>
      <c r="R38" s="128"/>
      <c r="S38" s="128"/>
      <c r="T38" s="264"/>
      <c r="U38" s="663" t="s">
        <v>39</v>
      </c>
      <c r="V38" s="663"/>
      <c r="W38" s="663"/>
      <c r="X38" s="663"/>
    </row>
    <row r="39" spans="1:24" s="118" customFormat="1" x14ac:dyDescent="0.25">
      <c r="A39" s="127"/>
      <c r="B39" s="127"/>
      <c r="D39" s="127"/>
      <c r="F39" s="127"/>
      <c r="G39" s="127"/>
      <c r="I39" s="127"/>
      <c r="J39" s="127"/>
      <c r="L39" s="127"/>
      <c r="N39" s="128"/>
      <c r="O39" s="128"/>
      <c r="P39" s="128"/>
      <c r="Q39" s="128"/>
      <c r="R39" s="128"/>
      <c r="S39" s="128"/>
      <c r="T39" s="127"/>
      <c r="V39" s="128"/>
      <c r="W39" s="128"/>
      <c r="X39" s="128"/>
    </row>
    <row r="40" spans="1:24" s="118" customFormat="1" ht="29.25" customHeight="1" x14ac:dyDescent="0.25">
      <c r="A40" s="135"/>
      <c r="B40" s="135"/>
      <c r="C40" s="135"/>
      <c r="D40" s="135"/>
      <c r="E40" s="135"/>
      <c r="F40" s="137"/>
      <c r="G40" s="127"/>
      <c r="I40" s="138"/>
      <c r="J40" s="139"/>
      <c r="K40" s="139"/>
      <c r="L40" s="139"/>
      <c r="M40" s="139"/>
      <c r="N40" s="128"/>
      <c r="O40" s="128"/>
      <c r="P40" s="128"/>
      <c r="Q40" s="128"/>
      <c r="R40" s="128"/>
      <c r="S40" s="128"/>
      <c r="T40" s="138"/>
      <c r="U40" s="139"/>
      <c r="V40" s="128"/>
      <c r="W40" s="128"/>
      <c r="X40" s="128"/>
    </row>
    <row r="41" spans="1:24" s="118" customFormat="1" ht="29.25" customHeight="1" x14ac:dyDescent="0.25">
      <c r="A41" s="135"/>
      <c r="B41" s="926" t="s">
        <v>368</v>
      </c>
      <c r="C41" s="727"/>
      <c r="D41" s="727"/>
      <c r="E41" s="727"/>
      <c r="F41" s="137"/>
      <c r="G41" s="127"/>
      <c r="I41" s="138"/>
      <c r="J41" s="139"/>
      <c r="K41" s="139"/>
      <c r="L41" s="139"/>
      <c r="M41" s="926" t="s">
        <v>369</v>
      </c>
      <c r="N41" s="727"/>
      <c r="O41" s="727"/>
      <c r="P41" s="727"/>
      <c r="Q41" s="128"/>
      <c r="R41" s="128"/>
      <c r="S41" s="128"/>
      <c r="T41" s="138"/>
      <c r="U41" s="926" t="s">
        <v>369</v>
      </c>
      <c r="V41" s="727"/>
      <c r="W41" s="727"/>
      <c r="X41" s="727"/>
    </row>
    <row r="42" spans="1:24" s="118" customFormat="1" ht="26.25" customHeight="1" x14ac:dyDescent="0.25">
      <c r="B42" s="728" t="s">
        <v>370</v>
      </c>
      <c r="C42" s="728"/>
      <c r="D42" s="728"/>
      <c r="E42" s="728"/>
      <c r="F42" s="137"/>
      <c r="G42" s="127"/>
      <c r="I42" s="138"/>
      <c r="J42" s="139"/>
      <c r="K42" s="139"/>
      <c r="L42" s="139"/>
      <c r="M42" s="728" t="s">
        <v>371</v>
      </c>
      <c r="N42" s="728"/>
      <c r="O42" s="728"/>
      <c r="P42" s="728"/>
      <c r="Q42" s="128"/>
      <c r="R42" s="128"/>
      <c r="S42" s="128"/>
      <c r="T42" s="138"/>
      <c r="U42" s="728" t="s">
        <v>371</v>
      </c>
      <c r="V42" s="728"/>
      <c r="W42" s="728"/>
      <c r="X42" s="728"/>
    </row>
    <row r="43" spans="1:24" ht="29.25" customHeight="1" x14ac:dyDescent="0.2">
      <c r="A43" s="135"/>
      <c r="B43" s="135"/>
      <c r="C43" s="135"/>
      <c r="D43" s="135"/>
      <c r="E43" s="135"/>
      <c r="F43" s="137"/>
      <c r="I43" s="138"/>
      <c r="J43" s="139"/>
      <c r="K43" s="139"/>
      <c r="L43" s="139"/>
      <c r="M43" s="139"/>
      <c r="T43" s="138"/>
      <c r="U43" s="139"/>
      <c r="V43" s="139"/>
      <c r="W43" s="139"/>
      <c r="X43" s="139"/>
    </row>
    <row r="44" spans="1:24" ht="15" x14ac:dyDescent="0.25">
      <c r="A44" s="141"/>
      <c r="B44" s="88"/>
      <c r="D44" s="88"/>
    </row>
  </sheetData>
  <mergeCells count="30">
    <mergeCell ref="W5:X5"/>
    <mergeCell ref="E2:G2"/>
    <mergeCell ref="E3:G3"/>
    <mergeCell ref="E4:G4"/>
    <mergeCell ref="E5:G5"/>
    <mergeCell ref="U5:V5"/>
    <mergeCell ref="A8:A14"/>
    <mergeCell ref="B8:C8"/>
    <mergeCell ref="D8:E8"/>
    <mergeCell ref="G8:H8"/>
    <mergeCell ref="I8:I9"/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B42:E42"/>
    <mergeCell ref="M42:P42"/>
    <mergeCell ref="U42:X42"/>
    <mergeCell ref="B38:E38"/>
    <mergeCell ref="M38:P38"/>
    <mergeCell ref="U38:X38"/>
    <mergeCell ref="B41:E41"/>
    <mergeCell ref="M41:P41"/>
    <mergeCell ref="U41:X4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Z169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7109375" style="91" customWidth="1"/>
    <col min="10" max="18" width="17.140625" style="91" customWidth="1"/>
    <col min="19" max="19" width="19.28515625" style="91" customWidth="1"/>
    <col min="20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25" width="11.42578125" style="88"/>
    <col min="26" max="26" width="13.7109375" style="88" bestFit="1" customWidth="1"/>
    <col min="27" max="16384" width="11.42578125" style="88"/>
  </cols>
  <sheetData>
    <row r="1" spans="1:26" ht="15" x14ac:dyDescent="0.25">
      <c r="E1" s="89" t="s">
        <v>4</v>
      </c>
      <c r="F1" s="90"/>
    </row>
    <row r="2" spans="1:26" ht="15" x14ac:dyDescent="0.25">
      <c r="E2" s="688" t="str">
        <f>'[22]21111'!C2</f>
        <v>CLAVE DE LA UNIDAD RESPONSABLE (UR)</v>
      </c>
      <c r="F2" s="688"/>
      <c r="G2" s="688"/>
      <c r="H2" s="92">
        <v>401</v>
      </c>
      <c r="Q2" s="93"/>
      <c r="R2" s="93"/>
      <c r="T2" s="93"/>
      <c r="U2" s="93"/>
      <c r="V2" s="93"/>
    </row>
    <row r="3" spans="1:26" ht="15" x14ac:dyDescent="0.25">
      <c r="E3" s="689" t="str">
        <f>'[22]21111'!C3</f>
        <v>NOMBRE DE LA UNIDAD RESPONSABLE</v>
      </c>
      <c r="F3" s="689"/>
      <c r="G3" s="689"/>
      <c r="H3" s="94" t="str">
        <f>'[22]21111'!F3</f>
        <v>DIRECCIÓN  DE SISTEMAS DE INFORMACIÓN</v>
      </c>
    </row>
    <row r="4" spans="1:26" ht="15" x14ac:dyDescent="0.25">
      <c r="E4" s="688" t="str">
        <f>'[22]21111'!C4</f>
        <v>CLAVE DE LA UNIDAD EJECUTORA (UE)</v>
      </c>
      <c r="F4" s="688"/>
      <c r="G4" s="688"/>
      <c r="H4" s="95">
        <f>'[22]21111'!F4</f>
        <v>40501</v>
      </c>
      <c r="S4" s="93"/>
      <c r="T4" s="93"/>
      <c r="U4" s="93"/>
      <c r="W4" s="96"/>
    </row>
    <row r="5" spans="1:26" ht="15" x14ac:dyDescent="0.25">
      <c r="C5" s="97"/>
      <c r="E5" s="689" t="str">
        <f>'[22]21111'!C5</f>
        <v>NOMBRE DE LA UNIDAD EJECUTORA</v>
      </c>
      <c r="F5" s="689"/>
      <c r="G5" s="689"/>
      <c r="H5" s="94" t="str">
        <f>'[22]21111'!F5</f>
        <v>DIRECCIÓN  DE SISTEMAS DE INFORMACIÓN</v>
      </c>
      <c r="Q5" s="98"/>
      <c r="R5" s="98"/>
      <c r="T5" s="98"/>
      <c r="U5" s="690" t="s">
        <v>303</v>
      </c>
      <c r="V5" s="691"/>
      <c r="W5" s="735">
        <v>44942</v>
      </c>
      <c r="X5" s="687"/>
    </row>
    <row r="6" spans="1:26" ht="15" x14ac:dyDescent="0.25">
      <c r="A6" s="99"/>
      <c r="B6" s="90"/>
      <c r="C6" s="99"/>
      <c r="D6" s="90"/>
      <c r="E6" s="99"/>
      <c r="F6" s="99"/>
      <c r="G6" s="90"/>
      <c r="H6" s="99"/>
      <c r="I6" s="100"/>
      <c r="J6" s="265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6" ht="18" x14ac:dyDescent="0.25">
      <c r="A7" s="99"/>
      <c r="B7" s="90"/>
      <c r="C7" s="99"/>
      <c r="D7" s="90"/>
      <c r="E7" s="232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/>
      <c r="X7" s="90"/>
    </row>
    <row r="8" spans="1:26" s="103" customFormat="1" ht="15" x14ac:dyDescent="0.25">
      <c r="A8" s="665" t="str">
        <f>'[22]21111'!A9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6" s="103" customFormat="1" ht="15" x14ac:dyDescent="0.25">
      <c r="A9" s="665"/>
      <c r="B9" s="676" t="s">
        <v>3</v>
      </c>
      <c r="C9" s="676" t="s">
        <v>5</v>
      </c>
      <c r="D9" s="676" t="s">
        <v>3</v>
      </c>
      <c r="E9" s="676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6" s="103" customFormat="1" ht="18" x14ac:dyDescent="0.25">
      <c r="A10" s="665"/>
      <c r="B10" s="676"/>
      <c r="C10" s="676"/>
      <c r="D10" s="676"/>
      <c r="E10" s="676"/>
      <c r="F10" s="698"/>
      <c r="G10" s="699"/>
      <c r="H10" s="700"/>
      <c r="I10" s="106">
        <f>SUM(I15:I160)</f>
        <v>531024.43000000005</v>
      </c>
      <c r="J10" s="106">
        <f t="shared" ref="J10:U10" si="0">SUM(J15:J160)</f>
        <v>416.7</v>
      </c>
      <c r="K10" s="106">
        <f t="shared" si="0"/>
        <v>416.7</v>
      </c>
      <c r="L10" s="106">
        <f t="shared" si="0"/>
        <v>13911.472000000002</v>
      </c>
      <c r="M10" s="55">
        <f t="shared" si="0"/>
        <v>138105.40499999997</v>
      </c>
      <c r="N10" s="106">
        <f t="shared" si="0"/>
        <v>19077.7</v>
      </c>
      <c r="O10" s="106">
        <f t="shared" si="0"/>
        <v>15212.7</v>
      </c>
      <c r="P10" s="106">
        <f t="shared" si="0"/>
        <v>167438.89000000001</v>
      </c>
      <c r="Q10" s="106">
        <f t="shared" si="0"/>
        <v>17852.300000000003</v>
      </c>
      <c r="R10" s="106">
        <f t="shared" si="0"/>
        <v>15192.625</v>
      </c>
      <c r="S10" s="106">
        <f t="shared" si="0"/>
        <v>124095.72</v>
      </c>
      <c r="T10" s="106">
        <f t="shared" si="0"/>
        <v>9652.3000000000011</v>
      </c>
      <c r="U10" s="106">
        <f t="shared" si="0"/>
        <v>9651.92</v>
      </c>
      <c r="V10" s="106">
        <f t="shared" ref="V10:V14" si="1">SUM(J10:U10)</f>
        <v>531024.43200000003</v>
      </c>
      <c r="W10" s="696"/>
      <c r="X10" s="696"/>
    </row>
    <row r="11" spans="1:26" s="103" customFormat="1" ht="15.75" x14ac:dyDescent="0.25">
      <c r="A11" s="665"/>
      <c r="B11" s="676"/>
      <c r="C11" s="676"/>
      <c r="D11" s="676"/>
      <c r="E11" s="676"/>
      <c r="F11" s="107">
        <v>2000</v>
      </c>
      <c r="G11" s="726"/>
      <c r="H11" s="726"/>
      <c r="I11" s="43">
        <f>SUM(I15:I57)</f>
        <v>193310.34999999998</v>
      </c>
      <c r="J11" s="43">
        <f t="shared" ref="J11:U11" si="2">SUM(J15:J57)</f>
        <v>0</v>
      </c>
      <c r="K11" s="43">
        <f t="shared" si="2"/>
        <v>0</v>
      </c>
      <c r="L11" s="43">
        <f t="shared" si="2"/>
        <v>13494.772000000001</v>
      </c>
      <c r="M11" s="43">
        <f t="shared" si="2"/>
        <v>103071.08499999999</v>
      </c>
      <c r="N11" s="43">
        <f t="shared" si="2"/>
        <v>18661</v>
      </c>
      <c r="O11" s="43">
        <f t="shared" si="2"/>
        <v>0</v>
      </c>
      <c r="P11" s="43">
        <f t="shared" si="2"/>
        <v>44343.17</v>
      </c>
      <c r="Q11" s="43">
        <f t="shared" si="2"/>
        <v>8200</v>
      </c>
      <c r="R11" s="43">
        <f t="shared" si="2"/>
        <v>5540.3249999999998</v>
      </c>
      <c r="S11" s="43">
        <f t="shared" si="2"/>
        <v>0</v>
      </c>
      <c r="T11" s="43">
        <f t="shared" si="2"/>
        <v>0</v>
      </c>
      <c r="U11" s="43">
        <f t="shared" si="2"/>
        <v>0</v>
      </c>
      <c r="V11" s="44">
        <f>SUM(J11:U11)</f>
        <v>193310.35200000001</v>
      </c>
      <c r="W11" s="696"/>
      <c r="X11" s="696"/>
    </row>
    <row r="12" spans="1:26" s="103" customFormat="1" ht="15.75" x14ac:dyDescent="0.25">
      <c r="A12" s="665"/>
      <c r="B12" s="676"/>
      <c r="C12" s="676"/>
      <c r="D12" s="676"/>
      <c r="E12" s="676"/>
      <c r="F12" s="107">
        <v>3000</v>
      </c>
      <c r="G12" s="726"/>
      <c r="H12" s="726"/>
      <c r="I12" s="43">
        <f>SUM(I58:I120)</f>
        <v>238886.84000000003</v>
      </c>
      <c r="J12" s="43">
        <f t="shared" ref="J12:U12" si="3">SUM(J58:J120)</f>
        <v>416.7</v>
      </c>
      <c r="K12" s="43">
        <f t="shared" si="3"/>
        <v>416.7</v>
      </c>
      <c r="L12" s="43">
        <f t="shared" si="3"/>
        <v>416.7</v>
      </c>
      <c r="M12" s="43">
        <f t="shared" si="3"/>
        <v>416.7</v>
      </c>
      <c r="N12" s="43">
        <f t="shared" si="3"/>
        <v>416.7</v>
      </c>
      <c r="O12" s="43">
        <f t="shared" si="3"/>
        <v>416.7</v>
      </c>
      <c r="P12" s="43">
        <f t="shared" si="3"/>
        <v>114860.12</v>
      </c>
      <c r="Q12" s="43">
        <f t="shared" si="3"/>
        <v>1416.7</v>
      </c>
      <c r="R12" s="43">
        <f t="shared" si="3"/>
        <v>1416.7</v>
      </c>
      <c r="S12" s="43">
        <f t="shared" si="3"/>
        <v>115860.12</v>
      </c>
      <c r="T12" s="43">
        <f t="shared" si="3"/>
        <v>1416.7</v>
      </c>
      <c r="U12" s="43">
        <f t="shared" si="3"/>
        <v>1416.3</v>
      </c>
      <c r="V12" s="44">
        <f t="shared" si="1"/>
        <v>238886.83999999997</v>
      </c>
      <c r="W12" s="696"/>
      <c r="X12" s="696"/>
    </row>
    <row r="13" spans="1:26" s="103" customFormat="1" ht="15.75" x14ac:dyDescent="0.25">
      <c r="A13" s="665"/>
      <c r="B13" s="676"/>
      <c r="C13" s="676"/>
      <c r="D13" s="676"/>
      <c r="E13" s="676"/>
      <c r="F13" s="107">
        <v>4000</v>
      </c>
      <c r="G13" s="726"/>
      <c r="H13" s="726"/>
      <c r="I13" s="43">
        <f>SUM(I121:I131)</f>
        <v>0</v>
      </c>
      <c r="J13" s="43">
        <f t="shared" ref="J13:U13" si="4">SUM(J121:J131)</f>
        <v>0</v>
      </c>
      <c r="K13" s="43">
        <f t="shared" si="4"/>
        <v>0</v>
      </c>
      <c r="L13" s="43">
        <f t="shared" si="4"/>
        <v>0</v>
      </c>
      <c r="M13" s="43">
        <f t="shared" si="4"/>
        <v>0</v>
      </c>
      <c r="N13" s="43">
        <f t="shared" si="4"/>
        <v>0</v>
      </c>
      <c r="O13" s="43">
        <f t="shared" si="4"/>
        <v>0</v>
      </c>
      <c r="P13" s="43">
        <f t="shared" si="4"/>
        <v>0</v>
      </c>
      <c r="Q13" s="43">
        <f t="shared" si="4"/>
        <v>0</v>
      </c>
      <c r="R13" s="43">
        <f t="shared" si="4"/>
        <v>0</v>
      </c>
      <c r="S13" s="43">
        <f t="shared" si="4"/>
        <v>0</v>
      </c>
      <c r="T13" s="43">
        <f t="shared" si="4"/>
        <v>0</v>
      </c>
      <c r="U13" s="43">
        <f t="shared" si="4"/>
        <v>0</v>
      </c>
      <c r="V13" s="44">
        <f t="shared" si="1"/>
        <v>0</v>
      </c>
      <c r="W13" s="696"/>
      <c r="X13" s="696"/>
    </row>
    <row r="14" spans="1:26" s="103" customFormat="1" ht="15.75" x14ac:dyDescent="0.25">
      <c r="A14" s="665"/>
      <c r="B14" s="676"/>
      <c r="C14" s="676"/>
      <c r="D14" s="676"/>
      <c r="E14" s="676"/>
      <c r="F14" s="107">
        <v>5000</v>
      </c>
      <c r="G14" s="726"/>
      <c r="H14" s="726"/>
      <c r="I14" s="43">
        <f>SUM(I132:I160)</f>
        <v>98827.24</v>
      </c>
      <c r="J14" s="43">
        <f t="shared" ref="J14:U14" si="5">SUM(J132:J160)</f>
        <v>0</v>
      </c>
      <c r="K14" s="43">
        <f t="shared" si="5"/>
        <v>0</v>
      </c>
      <c r="L14" s="43">
        <f t="shared" si="5"/>
        <v>0</v>
      </c>
      <c r="M14" s="43">
        <f t="shared" si="5"/>
        <v>34617.619999999995</v>
      </c>
      <c r="N14" s="43">
        <f t="shared" si="5"/>
        <v>0</v>
      </c>
      <c r="O14" s="43">
        <f>SUM(O132:O160)</f>
        <v>14796</v>
      </c>
      <c r="P14" s="43">
        <f t="shared" si="5"/>
        <v>8235.6</v>
      </c>
      <c r="Q14" s="43">
        <f t="shared" si="5"/>
        <v>8235.6</v>
      </c>
      <c r="R14" s="43">
        <f t="shared" si="5"/>
        <v>8235.6</v>
      </c>
      <c r="S14" s="43">
        <f t="shared" si="5"/>
        <v>8235.6</v>
      </c>
      <c r="T14" s="43">
        <f t="shared" si="5"/>
        <v>8235.6</v>
      </c>
      <c r="U14" s="43">
        <f t="shared" si="5"/>
        <v>8235.6200000000008</v>
      </c>
      <c r="V14" s="44">
        <f t="shared" si="1"/>
        <v>98827.24</v>
      </c>
      <c r="W14" s="697"/>
      <c r="X14" s="697"/>
    </row>
    <row r="15" spans="1:26" s="118" customFormat="1" ht="28.5" x14ac:dyDescent="0.25">
      <c r="A15" s="2">
        <f>'[22]21111'!$A$12</f>
        <v>112</v>
      </c>
      <c r="B15" s="2">
        <f>'[22]21111'!$F$2</f>
        <v>405</v>
      </c>
      <c r="C15" s="1" t="str">
        <f>'[22]21111'!$F$3</f>
        <v>DIRECCIÓN  DE SISTEMAS DE INFORMACIÓN</v>
      </c>
      <c r="D15" s="2">
        <f>'[22]21111'!$F$4</f>
        <v>40501</v>
      </c>
      <c r="E15" s="1" t="str">
        <f>'[22]21111'!$F$5</f>
        <v>DIRECCIÓN  DE SISTEMAS DE INFORMACIÓN</v>
      </c>
      <c r="F15" s="2">
        <v>2000</v>
      </c>
      <c r="G15" s="266">
        <v>21111</v>
      </c>
      <c r="H15" s="114" t="s">
        <v>132</v>
      </c>
      <c r="I15" s="115">
        <v>14378.74</v>
      </c>
      <c r="J15" s="77">
        <v>0</v>
      </c>
      <c r="K15" s="77">
        <v>0</v>
      </c>
      <c r="L15" s="77">
        <v>7189.3720000000003</v>
      </c>
      <c r="M15" s="77">
        <v>0</v>
      </c>
      <c r="N15" s="77">
        <v>0</v>
      </c>
      <c r="O15" s="77">
        <v>0</v>
      </c>
      <c r="P15" s="77">
        <v>7189.37</v>
      </c>
      <c r="Q15" s="77">
        <v>0</v>
      </c>
      <c r="R15" s="77">
        <v>0</v>
      </c>
      <c r="S15" s="77">
        <v>0</v>
      </c>
      <c r="T15" s="77">
        <v>0</v>
      </c>
      <c r="U15" s="77">
        <v>0</v>
      </c>
      <c r="V15" s="77">
        <f>SUM(J15:U15)</f>
        <v>14378.742</v>
      </c>
      <c r="W15" s="117"/>
      <c r="X15" s="117"/>
      <c r="Z15" s="221"/>
    </row>
    <row r="16" spans="1:26" s="118" customFormat="1" ht="28.5" hidden="1" x14ac:dyDescent="0.25">
      <c r="A16" s="2">
        <f>'[22]21111'!$A$12</f>
        <v>112</v>
      </c>
      <c r="B16" s="2">
        <f>'[22]21111'!$F$2</f>
        <v>405</v>
      </c>
      <c r="C16" s="1" t="str">
        <f>'[22]21111'!$F$3</f>
        <v>DIRECCIÓN  DE SISTEMAS DE INFORMACIÓN</v>
      </c>
      <c r="D16" s="2">
        <f>'[22]21111'!$F$4</f>
        <v>40501</v>
      </c>
      <c r="E16" s="1" t="str">
        <f>'[22]21111'!$F$5</f>
        <v>DIRECCIÓN  DE SISTEMAS DE INFORMACIÓN</v>
      </c>
      <c r="F16" s="2">
        <v>2000</v>
      </c>
      <c r="G16" s="2">
        <v>21211</v>
      </c>
      <c r="H16" s="114" t="s">
        <v>133</v>
      </c>
      <c r="I16" s="115">
        <f t="shared" ref="I16:I79" si="6">SUM(J16:V16)</f>
        <v>0</v>
      </c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>
        <f t="shared" ref="V16:V79" si="7">SUM(J16:U16)</f>
        <v>0</v>
      </c>
      <c r="W16" s="121"/>
      <c r="X16" s="121"/>
      <c r="Z16" s="221"/>
    </row>
    <row r="17" spans="1:26" s="118" customFormat="1" hidden="1" x14ac:dyDescent="0.25">
      <c r="A17" s="2">
        <f>'[22]21111'!$A$12</f>
        <v>112</v>
      </c>
      <c r="B17" s="2">
        <f>'[22]21111'!$F$2</f>
        <v>405</v>
      </c>
      <c r="C17" s="1" t="str">
        <f>'[22]21111'!$F$3</f>
        <v>DIRECCIÓN  DE SISTEMAS DE INFORMACIÓN</v>
      </c>
      <c r="D17" s="2">
        <f>'[22]21111'!$F$4</f>
        <v>40501</v>
      </c>
      <c r="E17" s="1" t="str">
        <f>'[22]21111'!$F$5</f>
        <v>DIRECCIÓN  DE SISTEMAS DE INFORMACIÓN</v>
      </c>
      <c r="F17" s="2">
        <v>2000</v>
      </c>
      <c r="G17" s="2">
        <v>21311</v>
      </c>
      <c r="H17" s="114" t="s">
        <v>134</v>
      </c>
      <c r="I17" s="115">
        <f t="shared" si="6"/>
        <v>0</v>
      </c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>
        <f t="shared" si="7"/>
        <v>0</v>
      </c>
      <c r="W17" s="121"/>
      <c r="X17" s="121"/>
      <c r="Z17" s="221"/>
    </row>
    <row r="18" spans="1:26" s="118" customFormat="1" ht="42.75" x14ac:dyDescent="0.25">
      <c r="A18" s="2">
        <f>'[22]21111'!$A$12</f>
        <v>112</v>
      </c>
      <c r="B18" s="2">
        <f>'[22]21111'!$F$2</f>
        <v>405</v>
      </c>
      <c r="C18" s="1" t="str">
        <f>'[22]21111'!$F$3</f>
        <v>DIRECCIÓN  DE SISTEMAS DE INFORMACIÓN</v>
      </c>
      <c r="D18" s="2">
        <f>'[22]21111'!$F$4</f>
        <v>40501</v>
      </c>
      <c r="E18" s="1" t="str">
        <f>'[22]21111'!$F$5</f>
        <v>DIRECCIÓN  DE SISTEMAS DE INFORMACIÓN</v>
      </c>
      <c r="F18" s="2">
        <v>2000</v>
      </c>
      <c r="G18" s="266">
        <v>21411</v>
      </c>
      <c r="H18" s="114" t="s">
        <v>135</v>
      </c>
      <c r="I18" s="115">
        <v>25174.799999999999</v>
      </c>
      <c r="J18" s="77">
        <v>0</v>
      </c>
      <c r="K18" s="77">
        <v>0</v>
      </c>
      <c r="L18" s="77">
        <v>0</v>
      </c>
      <c r="M18" s="77">
        <v>12587.4</v>
      </c>
      <c r="N18" s="77">
        <v>0</v>
      </c>
      <c r="O18" s="77">
        <v>0</v>
      </c>
      <c r="P18" s="77">
        <v>12587.4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77">
        <f t="shared" si="7"/>
        <v>25174.799999999999</v>
      </c>
      <c r="W18" s="121"/>
      <c r="X18" s="121"/>
      <c r="Z18" s="221"/>
    </row>
    <row r="19" spans="1:26" s="118" customFormat="1" hidden="1" x14ac:dyDescent="0.25">
      <c r="A19" s="2">
        <f>'[22]21111'!$A$12</f>
        <v>112</v>
      </c>
      <c r="B19" s="2">
        <f>'[22]21111'!$F$2</f>
        <v>405</v>
      </c>
      <c r="C19" s="1" t="str">
        <f>'[22]21111'!$F$3</f>
        <v>DIRECCIÓN  DE SISTEMAS DE INFORMACIÓN</v>
      </c>
      <c r="D19" s="2">
        <f>'[22]21111'!$F$4</f>
        <v>40501</v>
      </c>
      <c r="E19" s="1" t="str">
        <f>'[22]21111'!$F$5</f>
        <v>DIRECCIÓN  DE SISTEMAS DE INFORMACIÓN</v>
      </c>
      <c r="F19" s="2">
        <v>2000</v>
      </c>
      <c r="G19" s="2">
        <v>21511</v>
      </c>
      <c r="H19" s="114" t="s">
        <v>136</v>
      </c>
      <c r="I19" s="115">
        <f t="shared" si="6"/>
        <v>0</v>
      </c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>
        <f t="shared" si="7"/>
        <v>0</v>
      </c>
      <c r="W19" s="121"/>
      <c r="X19" s="121"/>
      <c r="Z19" s="221"/>
    </row>
    <row r="20" spans="1:26" s="118" customFormat="1" ht="15" x14ac:dyDescent="0.25">
      <c r="A20" s="2">
        <f>'[22]21111'!$A$12</f>
        <v>112</v>
      </c>
      <c r="B20" s="2">
        <f>'[22]21111'!$F$2</f>
        <v>405</v>
      </c>
      <c r="C20" s="1" t="str">
        <f>'[22]21111'!$F$3</f>
        <v>DIRECCIÓN  DE SISTEMAS DE INFORMACIÓN</v>
      </c>
      <c r="D20" s="2">
        <f>'[22]21111'!$F$4</f>
        <v>40501</v>
      </c>
      <c r="E20" s="1" t="str">
        <f>'[22]21111'!$F$5</f>
        <v>DIRECCIÓN  DE SISTEMAS DE INFORMACIÓN</v>
      </c>
      <c r="F20" s="2">
        <v>2000</v>
      </c>
      <c r="G20" s="266">
        <v>21611</v>
      </c>
      <c r="H20" s="114" t="s">
        <v>137</v>
      </c>
      <c r="I20" s="115">
        <v>12000</v>
      </c>
      <c r="J20" s="77">
        <v>0</v>
      </c>
      <c r="K20" s="77">
        <v>0</v>
      </c>
      <c r="L20" s="77">
        <v>0</v>
      </c>
      <c r="M20" s="77">
        <v>0</v>
      </c>
      <c r="N20" s="77">
        <v>5300</v>
      </c>
      <c r="O20" s="77">
        <v>0</v>
      </c>
      <c r="P20" s="77">
        <v>6000</v>
      </c>
      <c r="Q20" s="77">
        <v>700</v>
      </c>
      <c r="R20" s="77">
        <v>0</v>
      </c>
      <c r="S20" s="77">
        <v>0</v>
      </c>
      <c r="T20" s="77">
        <v>0</v>
      </c>
      <c r="U20" s="77">
        <v>0</v>
      </c>
      <c r="V20" s="77">
        <f t="shared" si="7"/>
        <v>12000</v>
      </c>
      <c r="W20" s="120"/>
      <c r="X20" s="121"/>
      <c r="Z20" s="221"/>
    </row>
    <row r="21" spans="1:26" s="118" customFormat="1" hidden="1" x14ac:dyDescent="0.25">
      <c r="A21" s="2">
        <f>'[22]21111'!$A$12</f>
        <v>112</v>
      </c>
      <c r="B21" s="2">
        <f>'[22]21111'!$F$2</f>
        <v>405</v>
      </c>
      <c r="C21" s="1" t="str">
        <f>'[22]21111'!$F$3</f>
        <v>DIRECCIÓN  DE SISTEMAS DE INFORMACIÓN</v>
      </c>
      <c r="D21" s="2">
        <f>'[22]21111'!$F$4</f>
        <v>40501</v>
      </c>
      <c r="E21" s="1" t="str">
        <f>'[22]21111'!$F$5</f>
        <v>DIRECCIÓN  DE SISTEMAS DE INFORMACIÓN</v>
      </c>
      <c r="F21" s="2">
        <v>2000</v>
      </c>
      <c r="G21" s="2">
        <v>21711</v>
      </c>
      <c r="H21" s="114" t="s">
        <v>138</v>
      </c>
      <c r="I21" s="115">
        <f t="shared" si="6"/>
        <v>0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>
        <f t="shared" si="7"/>
        <v>0</v>
      </c>
      <c r="W21" s="120"/>
      <c r="X21" s="121"/>
      <c r="Z21" s="221"/>
    </row>
    <row r="22" spans="1:26" s="118" customFormat="1" ht="28.5" hidden="1" x14ac:dyDescent="0.25">
      <c r="A22" s="2">
        <f>'[22]21111'!$A$12</f>
        <v>112</v>
      </c>
      <c r="B22" s="2">
        <f>'[22]21111'!$F$2</f>
        <v>405</v>
      </c>
      <c r="C22" s="1" t="str">
        <f>'[22]21111'!$F$3</f>
        <v>DIRECCIÓN  DE SISTEMAS DE INFORMACIÓN</v>
      </c>
      <c r="D22" s="2">
        <f>'[22]21111'!$F$4</f>
        <v>40501</v>
      </c>
      <c r="E22" s="1" t="str">
        <f>'[22]21111'!$F$5</f>
        <v>DIRECCIÓN  DE SISTEMAS DE INFORMACIÓN</v>
      </c>
      <c r="F22" s="2">
        <v>2000</v>
      </c>
      <c r="G22" s="2">
        <v>21811</v>
      </c>
      <c r="H22" s="114" t="s">
        <v>139</v>
      </c>
      <c r="I22" s="115">
        <f t="shared" si="6"/>
        <v>0</v>
      </c>
      <c r="J22" s="77"/>
      <c r="K22" s="77"/>
      <c r="L22" s="77"/>
      <c r="M22" s="77"/>
      <c r="N22" s="77"/>
      <c r="O22" s="1"/>
      <c r="P22" s="77"/>
      <c r="Q22" s="77"/>
      <c r="R22" s="1"/>
      <c r="S22" s="77"/>
      <c r="T22" s="77"/>
      <c r="U22" s="77"/>
      <c r="V22" s="77">
        <f t="shared" si="7"/>
        <v>0</v>
      </c>
      <c r="W22" s="121"/>
      <c r="X22" s="121"/>
      <c r="Z22" s="221"/>
    </row>
    <row r="23" spans="1:26" s="118" customFormat="1" hidden="1" x14ac:dyDescent="0.25">
      <c r="A23" s="2">
        <f>'[22]21111'!$A$12</f>
        <v>112</v>
      </c>
      <c r="B23" s="2">
        <f>'[22]21111'!$F$2</f>
        <v>405</v>
      </c>
      <c r="C23" s="1" t="str">
        <f>'[22]21111'!$F$3</f>
        <v>DIRECCIÓN  DE SISTEMAS DE INFORMACIÓN</v>
      </c>
      <c r="D23" s="2">
        <f>'[22]21111'!$F$4</f>
        <v>40501</v>
      </c>
      <c r="E23" s="1" t="str">
        <f>'[22]21111'!$F$5</f>
        <v>DIRECCIÓN  DE SISTEMAS DE INFORMACIÓN</v>
      </c>
      <c r="F23" s="2">
        <v>2000</v>
      </c>
      <c r="G23" s="2">
        <v>22111</v>
      </c>
      <c r="H23" s="114" t="s">
        <v>140</v>
      </c>
      <c r="I23" s="115">
        <f t="shared" si="6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77"/>
      <c r="U23" s="1"/>
      <c r="V23" s="77">
        <f t="shared" si="7"/>
        <v>0</v>
      </c>
      <c r="W23" s="121"/>
      <c r="X23" s="121"/>
      <c r="Z23" s="221"/>
    </row>
    <row r="24" spans="1:26" s="118" customFormat="1" hidden="1" x14ac:dyDescent="0.25">
      <c r="A24" s="2">
        <f>'[22]21111'!$A$12</f>
        <v>112</v>
      </c>
      <c r="B24" s="2">
        <f>'[22]21111'!$F$2</f>
        <v>405</v>
      </c>
      <c r="C24" s="1" t="str">
        <f>'[22]21111'!$F$3</f>
        <v>DIRECCIÓN  DE SISTEMAS DE INFORMACIÓN</v>
      </c>
      <c r="D24" s="2">
        <f>'[22]21111'!$F$4</f>
        <v>40501</v>
      </c>
      <c r="E24" s="1" t="str">
        <f>'[22]21111'!$F$5</f>
        <v>DIRECCIÓN  DE SISTEMAS DE INFORMACIÓN</v>
      </c>
      <c r="F24" s="2">
        <v>2000</v>
      </c>
      <c r="G24" s="2">
        <v>22211</v>
      </c>
      <c r="H24" s="114" t="s">
        <v>141</v>
      </c>
      <c r="I24" s="115">
        <f t="shared" si="6"/>
        <v>0</v>
      </c>
      <c r="J24" s="1"/>
      <c r="K24" s="1"/>
      <c r="L24" s="1"/>
      <c r="M24" s="1"/>
      <c r="N24" s="1"/>
      <c r="O24" s="1"/>
      <c r="P24" s="1"/>
      <c r="Q24" s="1"/>
      <c r="R24" s="77"/>
      <c r="S24" s="77"/>
      <c r="T24" s="77"/>
      <c r="U24" s="77"/>
      <c r="V24" s="77">
        <f t="shared" si="7"/>
        <v>0</v>
      </c>
      <c r="W24" s="121"/>
      <c r="X24" s="121"/>
      <c r="Z24" s="221"/>
    </row>
    <row r="25" spans="1:26" s="118" customFormat="1" hidden="1" x14ac:dyDescent="0.25">
      <c r="A25" s="2">
        <f>'[22]21111'!$A$12</f>
        <v>112</v>
      </c>
      <c r="B25" s="2">
        <f>'[22]21111'!$F$2</f>
        <v>405</v>
      </c>
      <c r="C25" s="1" t="str">
        <f>'[22]21111'!$F$3</f>
        <v>DIRECCIÓN  DE SISTEMAS DE INFORMACIÓN</v>
      </c>
      <c r="D25" s="2">
        <f>'[22]21111'!$F$4</f>
        <v>40501</v>
      </c>
      <c r="E25" s="1" t="str">
        <f>'[22]21111'!$F$5</f>
        <v>DIRECCIÓN  DE SISTEMAS DE INFORMACIÓN</v>
      </c>
      <c r="F25" s="2">
        <v>2000</v>
      </c>
      <c r="G25" s="2">
        <v>22311</v>
      </c>
      <c r="H25" s="114" t="s">
        <v>142</v>
      </c>
      <c r="I25" s="115">
        <f t="shared" si="6"/>
        <v>0</v>
      </c>
      <c r="J25" s="1"/>
      <c r="K25" s="1"/>
      <c r="L25" s="77"/>
      <c r="M25" s="77"/>
      <c r="N25" s="77"/>
      <c r="O25" s="1"/>
      <c r="P25" s="1"/>
      <c r="Q25" s="1"/>
      <c r="R25" s="77"/>
      <c r="S25" s="77"/>
      <c r="T25" s="77"/>
      <c r="U25" s="77"/>
      <c r="V25" s="77">
        <f t="shared" si="7"/>
        <v>0</v>
      </c>
      <c r="W25" s="121"/>
      <c r="X25" s="121"/>
      <c r="Z25" s="221"/>
    </row>
    <row r="26" spans="1:26" s="118" customFormat="1" hidden="1" x14ac:dyDescent="0.25">
      <c r="A26" s="2">
        <f>'[22]21111'!$A$12</f>
        <v>112</v>
      </c>
      <c r="B26" s="2">
        <f>'[22]21111'!$F$2</f>
        <v>405</v>
      </c>
      <c r="C26" s="1" t="str">
        <f>'[22]21111'!$F$3</f>
        <v>DIRECCIÓN  DE SISTEMAS DE INFORMACIÓN</v>
      </c>
      <c r="D26" s="2">
        <f>'[22]21111'!$F$4</f>
        <v>40501</v>
      </c>
      <c r="E26" s="1" t="str">
        <f>'[22]21111'!$F$5</f>
        <v>DIRECCIÓN  DE SISTEMAS DE INFORMACIÓN</v>
      </c>
      <c r="F26" s="2">
        <v>2000</v>
      </c>
      <c r="G26" s="2">
        <v>24111</v>
      </c>
      <c r="H26" s="114" t="s">
        <v>143</v>
      </c>
      <c r="I26" s="115">
        <f t="shared" si="6"/>
        <v>0</v>
      </c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>
        <f t="shared" si="7"/>
        <v>0</v>
      </c>
      <c r="W26" s="121"/>
      <c r="X26" s="121"/>
      <c r="Z26" s="221"/>
    </row>
    <row r="27" spans="1:26" s="118" customFormat="1" hidden="1" x14ac:dyDescent="0.25">
      <c r="A27" s="2">
        <f>'[22]21111'!$A$12</f>
        <v>112</v>
      </c>
      <c r="B27" s="2">
        <f>'[22]21111'!$F$2</f>
        <v>405</v>
      </c>
      <c r="C27" s="1" t="str">
        <f>'[22]21111'!$F$3</f>
        <v>DIRECCIÓN  DE SISTEMAS DE INFORMACIÓN</v>
      </c>
      <c r="D27" s="2">
        <f>'[22]21111'!$F$4</f>
        <v>40501</v>
      </c>
      <c r="E27" s="1" t="str">
        <f>'[22]21111'!$F$5</f>
        <v>DIRECCIÓN  DE SISTEMAS DE INFORMACIÓN</v>
      </c>
      <c r="F27" s="2">
        <v>2000</v>
      </c>
      <c r="G27" s="2">
        <v>24211</v>
      </c>
      <c r="H27" s="114" t="s">
        <v>144</v>
      </c>
      <c r="I27" s="115">
        <f t="shared" si="6"/>
        <v>0</v>
      </c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>
        <f t="shared" si="7"/>
        <v>0</v>
      </c>
      <c r="W27" s="121"/>
      <c r="X27" s="121"/>
      <c r="Z27" s="221"/>
    </row>
    <row r="28" spans="1:26" s="118" customFormat="1" hidden="1" x14ac:dyDescent="0.25">
      <c r="A28" s="2">
        <f>'[22]21111'!$A$12</f>
        <v>112</v>
      </c>
      <c r="B28" s="2">
        <f>'[22]21111'!$F$2</f>
        <v>405</v>
      </c>
      <c r="C28" s="1" t="str">
        <f>'[22]21111'!$F$3</f>
        <v>DIRECCIÓN  DE SISTEMAS DE INFORMACIÓN</v>
      </c>
      <c r="D28" s="2">
        <f>'[22]21111'!$F$4</f>
        <v>40501</v>
      </c>
      <c r="E28" s="1" t="str">
        <f>'[22]21111'!$F$5</f>
        <v>DIRECCIÓN  DE SISTEMAS DE INFORMACIÓN</v>
      </c>
      <c r="F28" s="2">
        <v>2000</v>
      </c>
      <c r="G28" s="2">
        <v>24311</v>
      </c>
      <c r="H28" s="114" t="s">
        <v>145</v>
      </c>
      <c r="I28" s="115">
        <f t="shared" si="6"/>
        <v>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77">
        <f t="shared" si="7"/>
        <v>0</v>
      </c>
      <c r="W28" s="121"/>
      <c r="X28" s="121"/>
      <c r="Z28" s="221"/>
    </row>
    <row r="29" spans="1:26" s="118" customFormat="1" hidden="1" x14ac:dyDescent="0.25">
      <c r="A29" s="2">
        <f>'[22]21111'!$A$12</f>
        <v>112</v>
      </c>
      <c r="B29" s="2">
        <f>'[22]21111'!$F$2</f>
        <v>405</v>
      </c>
      <c r="C29" s="1" t="str">
        <f>'[22]21111'!$F$3</f>
        <v>DIRECCIÓN  DE SISTEMAS DE INFORMACIÓN</v>
      </c>
      <c r="D29" s="2">
        <f>'[22]21111'!$F$4</f>
        <v>40501</v>
      </c>
      <c r="E29" s="1" t="str">
        <f>'[22]21111'!$F$5</f>
        <v>DIRECCIÓN  DE SISTEMAS DE INFORMACIÓN</v>
      </c>
      <c r="F29" s="2">
        <v>2000</v>
      </c>
      <c r="G29" s="2">
        <v>24411</v>
      </c>
      <c r="H29" s="114" t="s">
        <v>146</v>
      </c>
      <c r="I29" s="115">
        <f t="shared" si="6"/>
        <v>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77">
        <f t="shared" si="7"/>
        <v>0</v>
      </c>
      <c r="W29" s="121"/>
      <c r="X29" s="121"/>
      <c r="Z29" s="221"/>
    </row>
    <row r="30" spans="1:26" s="118" customFormat="1" hidden="1" x14ac:dyDescent="0.25">
      <c r="A30" s="2">
        <f>'[22]21111'!$A$12</f>
        <v>112</v>
      </c>
      <c r="B30" s="2">
        <f>'[22]21111'!$F$2</f>
        <v>405</v>
      </c>
      <c r="C30" s="1" t="str">
        <f>'[22]21111'!$F$3</f>
        <v>DIRECCIÓN  DE SISTEMAS DE INFORMACIÓN</v>
      </c>
      <c r="D30" s="2">
        <f>'[22]21111'!$F$4</f>
        <v>40501</v>
      </c>
      <c r="E30" s="1" t="str">
        <f>'[22]21111'!$F$5</f>
        <v>DIRECCIÓN  DE SISTEMAS DE INFORMACIÓN</v>
      </c>
      <c r="F30" s="2">
        <v>2000</v>
      </c>
      <c r="G30" s="2">
        <v>24511</v>
      </c>
      <c r="H30" s="114" t="s">
        <v>147</v>
      </c>
      <c r="I30" s="115">
        <f t="shared" si="6"/>
        <v>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77">
        <f t="shared" si="7"/>
        <v>0</v>
      </c>
      <c r="W30" s="121"/>
      <c r="X30" s="121"/>
      <c r="Z30" s="221"/>
    </row>
    <row r="31" spans="1:26" s="118" customFormat="1" ht="15" x14ac:dyDescent="0.25">
      <c r="A31" s="2">
        <f>'[22]21111'!$A$12</f>
        <v>112</v>
      </c>
      <c r="B31" s="2">
        <f>'[22]21111'!$F$2</f>
        <v>405</v>
      </c>
      <c r="C31" s="1" t="str">
        <f>'[22]21111'!$F$3</f>
        <v>DIRECCIÓN  DE SISTEMAS DE INFORMACIÓN</v>
      </c>
      <c r="D31" s="2">
        <f>'[22]21111'!$F$4</f>
        <v>40501</v>
      </c>
      <c r="E31" s="1" t="str">
        <f>'[22]21111'!$F$5</f>
        <v>DIRECCIÓN  DE SISTEMAS DE INFORMACIÓN</v>
      </c>
      <c r="F31" s="2">
        <v>2000</v>
      </c>
      <c r="G31" s="266">
        <v>24611</v>
      </c>
      <c r="H31" s="114" t="s">
        <v>148</v>
      </c>
      <c r="I31" s="115">
        <v>104624.01</v>
      </c>
      <c r="J31" s="77">
        <v>0</v>
      </c>
      <c r="K31" s="77">
        <v>0</v>
      </c>
      <c r="L31" s="77">
        <v>0</v>
      </c>
      <c r="M31" s="77">
        <v>84083.684999999998</v>
      </c>
      <c r="N31" s="77">
        <v>7500</v>
      </c>
      <c r="O31" s="77">
        <v>0</v>
      </c>
      <c r="P31" s="77">
        <v>0</v>
      </c>
      <c r="Q31" s="77">
        <v>7500</v>
      </c>
      <c r="R31" s="77">
        <v>5540.3249999999998</v>
      </c>
      <c r="S31" s="77">
        <v>0</v>
      </c>
      <c r="T31" s="77">
        <v>0</v>
      </c>
      <c r="U31" s="77">
        <v>0</v>
      </c>
      <c r="V31" s="77">
        <f t="shared" si="7"/>
        <v>104624.01</v>
      </c>
      <c r="W31" s="121"/>
      <c r="X31" s="121"/>
      <c r="Z31" s="221"/>
    </row>
    <row r="32" spans="1:26" s="118" customFormat="1" ht="15" x14ac:dyDescent="0.25">
      <c r="A32" s="2">
        <f>'[22]21111'!$A$12</f>
        <v>112</v>
      </c>
      <c r="B32" s="2">
        <f>'[22]21111'!$F$2</f>
        <v>405</v>
      </c>
      <c r="C32" s="1" t="str">
        <f>'[22]21111'!$F$3</f>
        <v>DIRECCIÓN  DE SISTEMAS DE INFORMACIÓN</v>
      </c>
      <c r="D32" s="2">
        <f>'[22]21111'!$F$4</f>
        <v>40501</v>
      </c>
      <c r="E32" s="1" t="str">
        <f>'[22]21111'!$F$5</f>
        <v>DIRECCIÓN  DE SISTEMAS DE INFORMACIÓN</v>
      </c>
      <c r="F32" s="2">
        <v>2000</v>
      </c>
      <c r="G32" s="266">
        <v>24711</v>
      </c>
      <c r="H32" s="114" t="s">
        <v>149</v>
      </c>
      <c r="I32" s="115">
        <v>408</v>
      </c>
      <c r="J32" s="77">
        <v>0</v>
      </c>
      <c r="K32" s="77">
        <v>0</v>
      </c>
      <c r="L32" s="77">
        <v>204</v>
      </c>
      <c r="M32" s="77">
        <v>0</v>
      </c>
      <c r="N32" s="77">
        <v>0</v>
      </c>
      <c r="O32" s="77">
        <v>0</v>
      </c>
      <c r="P32" s="77">
        <v>204</v>
      </c>
      <c r="Q32" s="77">
        <v>0</v>
      </c>
      <c r="R32" s="115">
        <v>0</v>
      </c>
      <c r="S32" s="115">
        <v>0</v>
      </c>
      <c r="T32" s="115">
        <v>0</v>
      </c>
      <c r="U32" s="115">
        <v>0</v>
      </c>
      <c r="V32" s="77">
        <f t="shared" si="7"/>
        <v>408</v>
      </c>
      <c r="W32" s="121"/>
      <c r="X32" s="121"/>
      <c r="Z32" s="221"/>
    </row>
    <row r="33" spans="1:26" s="118" customFormat="1" hidden="1" x14ac:dyDescent="0.25">
      <c r="A33" s="2">
        <f>'[22]21111'!$A$12</f>
        <v>112</v>
      </c>
      <c r="B33" s="2">
        <f>'[22]21111'!$F$2</f>
        <v>405</v>
      </c>
      <c r="C33" s="1" t="str">
        <f>'[22]21111'!$F$3</f>
        <v>DIRECCIÓN  DE SISTEMAS DE INFORMACIÓN</v>
      </c>
      <c r="D33" s="2">
        <f>'[22]21111'!$F$4</f>
        <v>40501</v>
      </c>
      <c r="E33" s="1" t="str">
        <f>'[22]21111'!$F$5</f>
        <v>DIRECCIÓN  DE SISTEMAS DE INFORMACIÓN</v>
      </c>
      <c r="F33" s="2">
        <v>2000</v>
      </c>
      <c r="G33" s="2">
        <v>24811</v>
      </c>
      <c r="H33" s="114" t="s">
        <v>150</v>
      </c>
      <c r="I33" s="115">
        <f t="shared" si="6"/>
        <v>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77">
        <f t="shared" si="7"/>
        <v>0</v>
      </c>
      <c r="W33" s="121"/>
      <c r="X33" s="121"/>
      <c r="Z33" s="221"/>
    </row>
    <row r="34" spans="1:26" s="118" customFormat="1" ht="28.5" x14ac:dyDescent="0.25">
      <c r="A34" s="2">
        <f>'[22]21111'!$A$12</f>
        <v>112</v>
      </c>
      <c r="B34" s="2">
        <f>'[22]21111'!$F$2</f>
        <v>405</v>
      </c>
      <c r="C34" s="1" t="str">
        <f>'[22]21111'!$F$3</f>
        <v>DIRECCIÓN  DE SISTEMAS DE INFORMACIÓN</v>
      </c>
      <c r="D34" s="2">
        <f>'[22]21111'!$F$4</f>
        <v>40501</v>
      </c>
      <c r="E34" s="1" t="str">
        <f>'[22]21111'!$F$5</f>
        <v>DIRECCIÓN  DE SISTEMAS DE INFORMACIÓN</v>
      </c>
      <c r="F34" s="2">
        <v>2000</v>
      </c>
      <c r="G34" s="266">
        <v>24911</v>
      </c>
      <c r="H34" s="114" t="s">
        <v>151</v>
      </c>
      <c r="I34" s="115">
        <v>12202.8</v>
      </c>
      <c r="J34" s="77">
        <v>0</v>
      </c>
      <c r="K34" s="77">
        <v>0</v>
      </c>
      <c r="L34" s="77">
        <v>6101.4</v>
      </c>
      <c r="M34" s="115">
        <v>0</v>
      </c>
      <c r="N34" s="115">
        <v>0</v>
      </c>
      <c r="O34" s="115">
        <v>0</v>
      </c>
      <c r="P34" s="115">
        <v>6101.4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77">
        <f t="shared" si="7"/>
        <v>12202.8</v>
      </c>
      <c r="W34" s="121"/>
      <c r="X34" s="121"/>
      <c r="Z34" s="221"/>
    </row>
    <row r="35" spans="1:26" s="118" customFormat="1" hidden="1" x14ac:dyDescent="0.25">
      <c r="A35" s="2">
        <f>'[22]21111'!$A$12</f>
        <v>112</v>
      </c>
      <c r="B35" s="2">
        <f>'[22]21111'!$F$2</f>
        <v>405</v>
      </c>
      <c r="C35" s="1" t="str">
        <f>'[22]21111'!$F$3</f>
        <v>DIRECCIÓN  DE SISTEMAS DE INFORMACIÓN</v>
      </c>
      <c r="D35" s="2">
        <f>'[22]21111'!$F$4</f>
        <v>40501</v>
      </c>
      <c r="E35" s="1" t="str">
        <f>'[22]21111'!$F$5</f>
        <v>DIRECCIÓN  DE SISTEMAS DE INFORMACIÓN</v>
      </c>
      <c r="F35" s="2">
        <v>2000</v>
      </c>
      <c r="G35" s="2">
        <v>25311</v>
      </c>
      <c r="H35" s="114" t="s">
        <v>152</v>
      </c>
      <c r="I35" s="115">
        <f t="shared" si="6"/>
        <v>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77">
        <f t="shared" si="7"/>
        <v>0</v>
      </c>
      <c r="W35" s="121"/>
      <c r="X35" s="121"/>
      <c r="Z35" s="221"/>
    </row>
    <row r="36" spans="1:26" s="118" customFormat="1" ht="28.5" hidden="1" x14ac:dyDescent="0.25">
      <c r="A36" s="2">
        <f>'[22]21111'!$A$12</f>
        <v>112</v>
      </c>
      <c r="B36" s="2">
        <f>'[22]21111'!$F$2</f>
        <v>405</v>
      </c>
      <c r="C36" s="1" t="str">
        <f>'[22]21111'!$F$3</f>
        <v>DIRECCIÓN  DE SISTEMAS DE INFORMACIÓN</v>
      </c>
      <c r="D36" s="2">
        <f>'[22]21111'!$F$4</f>
        <v>40501</v>
      </c>
      <c r="E36" s="1" t="str">
        <f>'[22]21111'!$F$5</f>
        <v>DIRECCIÓN  DE SISTEMAS DE INFORMACIÓN</v>
      </c>
      <c r="F36" s="2">
        <v>2000</v>
      </c>
      <c r="G36" s="2">
        <v>25411</v>
      </c>
      <c r="H36" s="114" t="s">
        <v>153</v>
      </c>
      <c r="I36" s="115">
        <f t="shared" si="6"/>
        <v>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77">
        <f t="shared" si="7"/>
        <v>0</v>
      </c>
      <c r="W36" s="121"/>
      <c r="X36" s="121"/>
      <c r="Z36" s="221"/>
    </row>
    <row r="37" spans="1:26" s="118" customFormat="1" ht="28.5" hidden="1" x14ac:dyDescent="0.25">
      <c r="A37" s="2">
        <f>'[22]21111'!$A$12</f>
        <v>112</v>
      </c>
      <c r="B37" s="2">
        <f>'[22]21111'!$F$2</f>
        <v>405</v>
      </c>
      <c r="C37" s="1" t="str">
        <f>'[22]21111'!$F$3</f>
        <v>DIRECCIÓN  DE SISTEMAS DE INFORMACIÓN</v>
      </c>
      <c r="D37" s="2">
        <f>'[22]21111'!$F$4</f>
        <v>40501</v>
      </c>
      <c r="E37" s="1" t="str">
        <f>'[22]21111'!$F$5</f>
        <v>DIRECCIÓN  DE SISTEMAS DE INFORMACIÓN</v>
      </c>
      <c r="F37" s="2">
        <v>2000</v>
      </c>
      <c r="G37" s="2">
        <v>25511</v>
      </c>
      <c r="H37" s="114" t="s">
        <v>154</v>
      </c>
      <c r="I37" s="115">
        <f t="shared" si="6"/>
        <v>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77">
        <f t="shared" si="7"/>
        <v>0</v>
      </c>
      <c r="W37" s="121"/>
      <c r="X37" s="121"/>
      <c r="Z37" s="221"/>
    </row>
    <row r="38" spans="1:26" s="118" customFormat="1" ht="28.5" hidden="1" x14ac:dyDescent="0.25">
      <c r="A38" s="2">
        <f>'[22]21111'!$A$12</f>
        <v>112</v>
      </c>
      <c r="B38" s="2">
        <f>'[22]21111'!$F$2</f>
        <v>405</v>
      </c>
      <c r="C38" s="1" t="str">
        <f>'[22]21111'!$F$3</f>
        <v>DIRECCIÓN  DE SISTEMAS DE INFORMACIÓN</v>
      </c>
      <c r="D38" s="2">
        <f>'[22]21111'!$F$4</f>
        <v>40501</v>
      </c>
      <c r="E38" s="1" t="str">
        <f>'[22]21111'!$F$5</f>
        <v>DIRECCIÓN  DE SISTEMAS DE INFORMACIÓN</v>
      </c>
      <c r="F38" s="2">
        <v>2000</v>
      </c>
      <c r="G38" s="2">
        <v>25611</v>
      </c>
      <c r="H38" s="114" t="s">
        <v>155</v>
      </c>
      <c r="I38" s="115">
        <f t="shared" si="6"/>
        <v>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77">
        <f t="shared" si="7"/>
        <v>0</v>
      </c>
      <c r="W38" s="121"/>
      <c r="X38" s="121"/>
      <c r="Z38" s="221"/>
    </row>
    <row r="39" spans="1:26" s="118" customFormat="1" hidden="1" x14ac:dyDescent="0.25">
      <c r="A39" s="2">
        <f>'[22]21111'!$A$12</f>
        <v>112</v>
      </c>
      <c r="B39" s="2">
        <f>'[22]21111'!$F$2</f>
        <v>405</v>
      </c>
      <c r="C39" s="1" t="str">
        <f>'[22]21111'!$F$3</f>
        <v>DIRECCIÓN  DE SISTEMAS DE INFORMACIÓN</v>
      </c>
      <c r="D39" s="2">
        <f>'[22]21111'!$F$4</f>
        <v>40501</v>
      </c>
      <c r="E39" s="1" t="str">
        <f>'[22]21111'!$F$5</f>
        <v>DIRECCIÓN  DE SISTEMAS DE INFORMACIÓN</v>
      </c>
      <c r="F39" s="2">
        <v>2000</v>
      </c>
      <c r="G39" s="2">
        <v>25911</v>
      </c>
      <c r="H39" s="114" t="s">
        <v>156</v>
      </c>
      <c r="I39" s="115">
        <f t="shared" si="6"/>
        <v>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77">
        <f t="shared" si="7"/>
        <v>0</v>
      </c>
      <c r="W39" s="121"/>
      <c r="X39" s="121"/>
      <c r="Z39" s="221"/>
    </row>
    <row r="40" spans="1:26" s="118" customFormat="1" hidden="1" x14ac:dyDescent="0.25">
      <c r="A40" s="2">
        <f>'[22]21111'!$A$12</f>
        <v>112</v>
      </c>
      <c r="B40" s="2">
        <f>'[22]21111'!$F$2</f>
        <v>405</v>
      </c>
      <c r="C40" s="1" t="str">
        <f>'[22]21111'!$F$3</f>
        <v>DIRECCIÓN  DE SISTEMAS DE INFORMACIÓN</v>
      </c>
      <c r="D40" s="2">
        <f>'[22]21111'!$F$4</f>
        <v>40501</v>
      </c>
      <c r="E40" s="1" t="str">
        <f>'[22]21111'!$F$5</f>
        <v>DIRECCIÓN  DE SISTEMAS DE INFORMACIÓN</v>
      </c>
      <c r="F40" s="2">
        <v>2000</v>
      </c>
      <c r="G40" s="2">
        <v>26111</v>
      </c>
      <c r="H40" s="114" t="s">
        <v>157</v>
      </c>
      <c r="I40" s="115">
        <f t="shared" si="6"/>
        <v>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77">
        <f t="shared" si="7"/>
        <v>0</v>
      </c>
      <c r="W40" s="121"/>
      <c r="X40" s="121"/>
      <c r="Z40" s="221"/>
    </row>
    <row r="41" spans="1:26" s="118" customFormat="1" hidden="1" x14ac:dyDescent="0.25">
      <c r="A41" s="2">
        <f>'[22]21111'!$A$12</f>
        <v>112</v>
      </c>
      <c r="B41" s="2">
        <f>'[22]21111'!$F$2</f>
        <v>405</v>
      </c>
      <c r="C41" s="1" t="str">
        <f>'[22]21111'!$F$3</f>
        <v>DIRECCIÓN  DE SISTEMAS DE INFORMACIÓN</v>
      </c>
      <c r="D41" s="2">
        <f>'[22]21111'!$F$4</f>
        <v>40501</v>
      </c>
      <c r="E41" s="1" t="str">
        <f>'[22]21111'!$F$5</f>
        <v>DIRECCIÓN  DE SISTEMAS DE INFORMACIÓN</v>
      </c>
      <c r="F41" s="2">
        <v>2000</v>
      </c>
      <c r="G41" s="2">
        <v>27111</v>
      </c>
      <c r="H41" s="114" t="s">
        <v>158</v>
      </c>
      <c r="I41" s="115">
        <f t="shared" si="6"/>
        <v>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77">
        <f t="shared" si="7"/>
        <v>0</v>
      </c>
      <c r="W41" s="121"/>
      <c r="X41" s="121"/>
      <c r="Z41" s="221"/>
    </row>
    <row r="42" spans="1:26" s="118" customFormat="1" ht="28.5" hidden="1" x14ac:dyDescent="0.25">
      <c r="A42" s="2">
        <f>'[22]21111'!$A$12</f>
        <v>112</v>
      </c>
      <c r="B42" s="2">
        <f>'[22]21111'!$F$2</f>
        <v>405</v>
      </c>
      <c r="C42" s="1" t="str">
        <f>'[22]21111'!$F$3</f>
        <v>DIRECCIÓN  DE SISTEMAS DE INFORMACIÓN</v>
      </c>
      <c r="D42" s="2">
        <f>'[22]21111'!$F$4</f>
        <v>40501</v>
      </c>
      <c r="E42" s="1" t="str">
        <f>'[22]21111'!$F$5</f>
        <v>DIRECCIÓN  DE SISTEMAS DE INFORMACIÓN</v>
      </c>
      <c r="F42" s="2">
        <v>2000</v>
      </c>
      <c r="G42" s="2">
        <v>27211</v>
      </c>
      <c r="H42" s="114" t="s">
        <v>159</v>
      </c>
      <c r="I42" s="115">
        <f t="shared" si="6"/>
        <v>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77">
        <f t="shared" si="7"/>
        <v>0</v>
      </c>
      <c r="W42" s="121"/>
      <c r="X42" s="121"/>
      <c r="Z42" s="221"/>
    </row>
    <row r="43" spans="1:26" s="118" customFormat="1" hidden="1" x14ac:dyDescent="0.25">
      <c r="A43" s="2">
        <f>'[22]21111'!$A$12</f>
        <v>112</v>
      </c>
      <c r="B43" s="2">
        <f>'[22]21111'!$F$2</f>
        <v>405</v>
      </c>
      <c r="C43" s="1" t="str">
        <f>'[22]21111'!$F$3</f>
        <v>DIRECCIÓN  DE SISTEMAS DE INFORMACIÓN</v>
      </c>
      <c r="D43" s="2">
        <f>'[22]21111'!$F$4</f>
        <v>40501</v>
      </c>
      <c r="E43" s="1" t="str">
        <f>'[22]21111'!$F$5</f>
        <v>DIRECCIÓN  DE SISTEMAS DE INFORMACIÓN</v>
      </c>
      <c r="F43" s="2">
        <v>2000</v>
      </c>
      <c r="G43" s="2">
        <v>27311</v>
      </c>
      <c r="H43" s="114" t="s">
        <v>160</v>
      </c>
      <c r="I43" s="115">
        <f t="shared" si="6"/>
        <v>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77">
        <f t="shared" si="7"/>
        <v>0</v>
      </c>
      <c r="W43" s="121"/>
      <c r="X43" s="121"/>
      <c r="Z43" s="221"/>
    </row>
    <row r="44" spans="1:26" s="118" customFormat="1" hidden="1" x14ac:dyDescent="0.25">
      <c r="A44" s="2">
        <f>'[22]21111'!$A$12</f>
        <v>112</v>
      </c>
      <c r="B44" s="2">
        <f>'[22]21111'!$F$2</f>
        <v>405</v>
      </c>
      <c r="C44" s="1" t="str">
        <f>'[22]21111'!$F$3</f>
        <v>DIRECCIÓN  DE SISTEMAS DE INFORMACIÓN</v>
      </c>
      <c r="D44" s="2">
        <f>'[22]21111'!$F$4</f>
        <v>40501</v>
      </c>
      <c r="E44" s="1" t="str">
        <f>'[22]21111'!$F$5</f>
        <v>DIRECCIÓN  DE SISTEMAS DE INFORMACIÓN</v>
      </c>
      <c r="F44" s="2">
        <v>2000</v>
      </c>
      <c r="G44" s="2">
        <v>27411</v>
      </c>
      <c r="H44" s="114" t="s">
        <v>161</v>
      </c>
      <c r="I44" s="115">
        <f t="shared" si="6"/>
        <v>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77">
        <f t="shared" si="7"/>
        <v>0</v>
      </c>
      <c r="W44" s="121"/>
      <c r="X44" s="121"/>
      <c r="Z44" s="221"/>
    </row>
    <row r="45" spans="1:26" s="118" customFormat="1" ht="28.5" hidden="1" x14ac:dyDescent="0.25">
      <c r="A45" s="2">
        <f>'[22]21111'!$A$12</f>
        <v>112</v>
      </c>
      <c r="B45" s="2">
        <f>'[22]21111'!$F$2</f>
        <v>405</v>
      </c>
      <c r="C45" s="1" t="str">
        <f>'[22]21111'!$F$3</f>
        <v>DIRECCIÓN  DE SISTEMAS DE INFORMACIÓN</v>
      </c>
      <c r="D45" s="2">
        <f>'[22]21111'!$F$4</f>
        <v>40501</v>
      </c>
      <c r="E45" s="1" t="str">
        <f>'[22]21111'!$F$5</f>
        <v>DIRECCIÓN  DE SISTEMAS DE INFORMACIÓN</v>
      </c>
      <c r="F45" s="2">
        <v>2000</v>
      </c>
      <c r="G45" s="2">
        <v>27511</v>
      </c>
      <c r="H45" s="114" t="s">
        <v>162</v>
      </c>
      <c r="I45" s="115">
        <f t="shared" si="6"/>
        <v>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77">
        <f t="shared" si="7"/>
        <v>0</v>
      </c>
      <c r="W45" s="121"/>
      <c r="X45" s="121"/>
      <c r="Z45" s="221"/>
    </row>
    <row r="46" spans="1:26" s="118" customFormat="1" hidden="1" x14ac:dyDescent="0.25">
      <c r="A46" s="2">
        <f>'[22]21111'!$A$12</f>
        <v>112</v>
      </c>
      <c r="B46" s="2">
        <f>'[22]21111'!$F$2</f>
        <v>405</v>
      </c>
      <c r="C46" s="1" t="str">
        <f>'[22]21111'!$F$3</f>
        <v>DIRECCIÓN  DE SISTEMAS DE INFORMACIÓN</v>
      </c>
      <c r="D46" s="2">
        <f>'[22]21111'!$F$4</f>
        <v>40501</v>
      </c>
      <c r="E46" s="1" t="str">
        <f>'[22]21111'!$F$5</f>
        <v>DIRECCIÓN  DE SISTEMAS DE INFORMACIÓN</v>
      </c>
      <c r="F46" s="2">
        <v>2000</v>
      </c>
      <c r="G46" s="2">
        <v>28111</v>
      </c>
      <c r="H46" s="114" t="s">
        <v>163</v>
      </c>
      <c r="I46" s="115">
        <f t="shared" si="6"/>
        <v>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77">
        <f t="shared" si="7"/>
        <v>0</v>
      </c>
      <c r="W46" s="121"/>
      <c r="X46" s="121"/>
      <c r="Z46" s="221"/>
    </row>
    <row r="47" spans="1:26" s="118" customFormat="1" hidden="1" x14ac:dyDescent="0.25">
      <c r="A47" s="2">
        <f>'[22]21111'!$A$12</f>
        <v>112</v>
      </c>
      <c r="B47" s="2">
        <f>'[22]21111'!$F$2</f>
        <v>405</v>
      </c>
      <c r="C47" s="1" t="str">
        <f>'[22]21111'!$F$3</f>
        <v>DIRECCIÓN  DE SISTEMAS DE INFORMACIÓN</v>
      </c>
      <c r="D47" s="2">
        <f>'[22]21111'!$F$4</f>
        <v>40501</v>
      </c>
      <c r="E47" s="1" t="str">
        <f>'[22]21111'!$F$5</f>
        <v>DIRECCIÓN  DE SISTEMAS DE INFORMACIÓN</v>
      </c>
      <c r="F47" s="2">
        <v>2000</v>
      </c>
      <c r="G47" s="2">
        <v>28211</v>
      </c>
      <c r="H47" s="114" t="s">
        <v>164</v>
      </c>
      <c r="I47" s="115">
        <f t="shared" si="6"/>
        <v>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77">
        <f t="shared" si="7"/>
        <v>0</v>
      </c>
      <c r="W47" s="121"/>
      <c r="X47" s="121"/>
      <c r="Z47" s="221"/>
    </row>
    <row r="48" spans="1:26" s="118" customFormat="1" ht="28.5" hidden="1" x14ac:dyDescent="0.25">
      <c r="A48" s="2">
        <f>'[22]21111'!$A$12</f>
        <v>112</v>
      </c>
      <c r="B48" s="2">
        <f>'[22]21111'!$F$2</f>
        <v>405</v>
      </c>
      <c r="C48" s="1" t="str">
        <f>'[22]21111'!$F$3</f>
        <v>DIRECCIÓN  DE SISTEMAS DE INFORMACIÓN</v>
      </c>
      <c r="D48" s="2">
        <f>'[22]21111'!$F$4</f>
        <v>40501</v>
      </c>
      <c r="E48" s="1" t="str">
        <f>'[22]21111'!$F$5</f>
        <v>DIRECCIÓN  DE SISTEMAS DE INFORMACIÓN</v>
      </c>
      <c r="F48" s="2">
        <v>2000</v>
      </c>
      <c r="G48" s="2">
        <v>28311</v>
      </c>
      <c r="H48" s="114" t="s">
        <v>165</v>
      </c>
      <c r="I48" s="115">
        <f t="shared" si="6"/>
        <v>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77">
        <f t="shared" si="7"/>
        <v>0</v>
      </c>
      <c r="W48" s="121"/>
      <c r="X48" s="121"/>
      <c r="Z48" s="221"/>
    </row>
    <row r="49" spans="1:26" s="118" customFormat="1" ht="15" x14ac:dyDescent="0.25">
      <c r="A49" s="2">
        <f>'[22]21111'!$A$12</f>
        <v>112</v>
      </c>
      <c r="B49" s="2">
        <f>'[22]21111'!$F$2</f>
        <v>405</v>
      </c>
      <c r="C49" s="1" t="str">
        <f>'[22]21111'!$F$3</f>
        <v>DIRECCIÓN  DE SISTEMAS DE INFORMACIÓN</v>
      </c>
      <c r="D49" s="2">
        <f>'[22]21111'!$F$4</f>
        <v>40501</v>
      </c>
      <c r="E49" s="1" t="str">
        <f>'[22]21111'!$F$5</f>
        <v>DIRECCIÓN  DE SISTEMAS DE INFORMACIÓN</v>
      </c>
      <c r="F49" s="2">
        <v>2000</v>
      </c>
      <c r="G49" s="266">
        <v>29111</v>
      </c>
      <c r="H49" s="114" t="s">
        <v>166</v>
      </c>
      <c r="I49" s="115">
        <v>5600</v>
      </c>
      <c r="J49" s="77">
        <v>0</v>
      </c>
      <c r="K49" s="77">
        <v>0</v>
      </c>
      <c r="L49" s="77">
        <v>0</v>
      </c>
      <c r="M49" s="77">
        <v>2800</v>
      </c>
      <c r="N49" s="115">
        <v>0</v>
      </c>
      <c r="O49" s="115">
        <v>0</v>
      </c>
      <c r="P49" s="115">
        <v>2800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77">
        <f t="shared" si="7"/>
        <v>5600</v>
      </c>
      <c r="W49" s="121"/>
      <c r="X49" s="121"/>
      <c r="Z49" s="221"/>
    </row>
    <row r="50" spans="1:26" s="118" customFormat="1" ht="28.5" hidden="1" x14ac:dyDescent="0.25">
      <c r="A50" s="2">
        <f>'[22]21111'!$A$12</f>
        <v>112</v>
      </c>
      <c r="B50" s="2">
        <f>'[22]21111'!$F$2</f>
        <v>405</v>
      </c>
      <c r="C50" s="1" t="str">
        <f>'[22]21111'!$F$3</f>
        <v>DIRECCIÓN  DE SISTEMAS DE INFORMACIÓN</v>
      </c>
      <c r="D50" s="2">
        <f>'[22]21111'!$F$4</f>
        <v>40501</v>
      </c>
      <c r="E50" s="1" t="str">
        <f>'[22]21111'!$F$5</f>
        <v>DIRECCIÓN  DE SISTEMAS DE INFORMACIÓN</v>
      </c>
      <c r="F50" s="2">
        <v>2000</v>
      </c>
      <c r="G50" s="2">
        <v>29211</v>
      </c>
      <c r="H50" s="114" t="s">
        <v>167</v>
      </c>
      <c r="I50" s="115">
        <f t="shared" si="6"/>
        <v>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77">
        <f t="shared" si="7"/>
        <v>0</v>
      </c>
      <c r="W50" s="121"/>
      <c r="X50" s="121"/>
      <c r="Z50" s="221"/>
    </row>
    <row r="51" spans="1:26" s="118" customFormat="1" ht="42.75" hidden="1" x14ac:dyDescent="0.25">
      <c r="A51" s="2">
        <f>'[22]21111'!$A$12</f>
        <v>112</v>
      </c>
      <c r="B51" s="2">
        <f>'[22]21111'!$F$2</f>
        <v>405</v>
      </c>
      <c r="C51" s="1" t="str">
        <f>'[22]21111'!$F$3</f>
        <v>DIRECCIÓN  DE SISTEMAS DE INFORMACIÓN</v>
      </c>
      <c r="D51" s="2">
        <f>'[22]21111'!$F$4</f>
        <v>40501</v>
      </c>
      <c r="E51" s="1" t="str">
        <f>'[22]21111'!$F$5</f>
        <v>DIRECCIÓN  DE SISTEMAS DE INFORMACIÓN</v>
      </c>
      <c r="F51" s="2">
        <v>2000</v>
      </c>
      <c r="G51" s="2">
        <v>29311</v>
      </c>
      <c r="H51" s="114" t="s">
        <v>168</v>
      </c>
      <c r="I51" s="115">
        <f t="shared" si="6"/>
        <v>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77">
        <f t="shared" si="7"/>
        <v>0</v>
      </c>
      <c r="W51" s="121"/>
      <c r="X51" s="121"/>
      <c r="Z51" s="221"/>
    </row>
    <row r="52" spans="1:26" s="118" customFormat="1" ht="42.75" x14ac:dyDescent="0.25">
      <c r="A52" s="2">
        <f>'[22]21111'!$A$12</f>
        <v>112</v>
      </c>
      <c r="B52" s="2">
        <f>'[22]21111'!$F$2</f>
        <v>405</v>
      </c>
      <c r="C52" s="1" t="str">
        <f>'[22]21111'!$F$3</f>
        <v>DIRECCIÓN  DE SISTEMAS DE INFORMACIÓN</v>
      </c>
      <c r="D52" s="2">
        <f>'[22]21111'!$F$4</f>
        <v>40501</v>
      </c>
      <c r="E52" s="1" t="str">
        <f>'[22]21111'!$F$5</f>
        <v>DIRECCIÓN  DE SISTEMAS DE INFORMACIÓN</v>
      </c>
      <c r="F52" s="2">
        <v>2000</v>
      </c>
      <c r="G52" s="266">
        <v>29411</v>
      </c>
      <c r="H52" s="114" t="s">
        <v>169</v>
      </c>
      <c r="I52" s="115">
        <v>7200</v>
      </c>
      <c r="J52" s="77">
        <v>0</v>
      </c>
      <c r="K52" s="77">
        <v>0</v>
      </c>
      <c r="L52" s="77">
        <v>0</v>
      </c>
      <c r="M52" s="77">
        <v>3600</v>
      </c>
      <c r="N52" s="115">
        <v>0</v>
      </c>
      <c r="O52" s="115">
        <v>0</v>
      </c>
      <c r="P52" s="115">
        <v>3600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77">
        <f t="shared" si="7"/>
        <v>7200</v>
      </c>
      <c r="W52" s="121"/>
      <c r="X52" s="121"/>
      <c r="Z52" s="221"/>
    </row>
    <row r="53" spans="1:26" s="118" customFormat="1" ht="42.75" hidden="1" x14ac:dyDescent="0.25">
      <c r="A53" s="2">
        <f>'[22]21111'!$A$12</f>
        <v>112</v>
      </c>
      <c r="B53" s="2">
        <f>'[22]21111'!$F$2</f>
        <v>405</v>
      </c>
      <c r="C53" s="1" t="str">
        <f>'[22]21111'!$F$3</f>
        <v>DIRECCIÓN  DE SISTEMAS DE INFORMACIÓN</v>
      </c>
      <c r="D53" s="2">
        <f>'[22]21111'!$F$4</f>
        <v>40501</v>
      </c>
      <c r="E53" s="1" t="str">
        <f>'[22]21111'!$F$5</f>
        <v>DIRECCIÓN  DE SISTEMAS DE INFORMACIÓN</v>
      </c>
      <c r="F53" s="2">
        <v>2000</v>
      </c>
      <c r="G53" s="2">
        <v>29511</v>
      </c>
      <c r="H53" s="114" t="s">
        <v>170</v>
      </c>
      <c r="I53" s="115">
        <f t="shared" si="6"/>
        <v>0</v>
      </c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77">
        <f t="shared" si="7"/>
        <v>0</v>
      </c>
      <c r="W53" s="121"/>
      <c r="X53" s="121"/>
      <c r="Z53" s="221"/>
    </row>
    <row r="54" spans="1:26" s="118" customFormat="1" ht="28.5" hidden="1" x14ac:dyDescent="0.25">
      <c r="A54" s="2">
        <f>'[22]21111'!$A$12</f>
        <v>112</v>
      </c>
      <c r="B54" s="2">
        <f>'[22]21111'!$F$2</f>
        <v>405</v>
      </c>
      <c r="C54" s="1" t="str">
        <f>'[22]21111'!$F$3</f>
        <v>DIRECCIÓN  DE SISTEMAS DE INFORMACIÓN</v>
      </c>
      <c r="D54" s="2">
        <f>'[22]21111'!$F$4</f>
        <v>40501</v>
      </c>
      <c r="E54" s="1" t="str">
        <f>'[22]21111'!$F$5</f>
        <v>DIRECCIÓN  DE SISTEMAS DE INFORMACIÓN</v>
      </c>
      <c r="F54" s="2">
        <v>2000</v>
      </c>
      <c r="G54" s="2">
        <v>29611</v>
      </c>
      <c r="H54" s="114" t="s">
        <v>171</v>
      </c>
      <c r="I54" s="115">
        <f t="shared" si="6"/>
        <v>0</v>
      </c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77">
        <f t="shared" si="7"/>
        <v>0</v>
      </c>
      <c r="W54" s="121"/>
      <c r="X54" s="121"/>
      <c r="Z54" s="221"/>
    </row>
    <row r="55" spans="1:26" s="118" customFormat="1" ht="28.5" hidden="1" x14ac:dyDescent="0.25">
      <c r="A55" s="2">
        <f>'[22]21111'!$A$12</f>
        <v>112</v>
      </c>
      <c r="B55" s="2">
        <f>'[22]21111'!$F$2</f>
        <v>405</v>
      </c>
      <c r="C55" s="1" t="str">
        <f>'[22]21111'!$F$3</f>
        <v>DIRECCIÓN  DE SISTEMAS DE INFORMACIÓN</v>
      </c>
      <c r="D55" s="2">
        <f>'[22]21111'!$F$4</f>
        <v>40501</v>
      </c>
      <c r="E55" s="1" t="str">
        <f>'[22]21111'!$F$5</f>
        <v>DIRECCIÓN  DE SISTEMAS DE INFORMACIÓN</v>
      </c>
      <c r="F55" s="2">
        <v>2000</v>
      </c>
      <c r="G55" s="2">
        <v>29711</v>
      </c>
      <c r="H55" s="114" t="s">
        <v>172</v>
      </c>
      <c r="I55" s="115">
        <f t="shared" si="6"/>
        <v>0</v>
      </c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77">
        <f t="shared" si="7"/>
        <v>0</v>
      </c>
      <c r="W55" s="121"/>
      <c r="X55" s="121"/>
      <c r="Z55" s="221"/>
    </row>
    <row r="56" spans="1:26" s="118" customFormat="1" ht="28.5" hidden="1" x14ac:dyDescent="0.25">
      <c r="A56" s="2">
        <f>'[22]21111'!$A$12</f>
        <v>112</v>
      </c>
      <c r="B56" s="2">
        <f>'[22]21111'!$F$2</f>
        <v>405</v>
      </c>
      <c r="C56" s="1" t="str">
        <f>'[22]21111'!$F$3</f>
        <v>DIRECCIÓN  DE SISTEMAS DE INFORMACIÓN</v>
      </c>
      <c r="D56" s="2">
        <f>'[22]21111'!$F$4</f>
        <v>40501</v>
      </c>
      <c r="E56" s="1" t="str">
        <f>'[22]21111'!$F$5</f>
        <v>DIRECCIÓN  DE SISTEMAS DE INFORMACIÓN</v>
      </c>
      <c r="F56" s="2">
        <v>2000</v>
      </c>
      <c r="G56" s="2">
        <v>29811</v>
      </c>
      <c r="H56" s="114" t="s">
        <v>173</v>
      </c>
      <c r="I56" s="115">
        <f t="shared" si="6"/>
        <v>0</v>
      </c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77">
        <f t="shared" si="7"/>
        <v>0</v>
      </c>
      <c r="W56" s="121"/>
      <c r="X56" s="121"/>
      <c r="Z56" s="221"/>
    </row>
    <row r="57" spans="1:26" s="118" customFormat="1" ht="28.5" x14ac:dyDescent="0.25">
      <c r="A57" s="2">
        <f>'[22]21111'!$A$12</f>
        <v>112</v>
      </c>
      <c r="B57" s="2">
        <f>'[22]21111'!$F$2</f>
        <v>405</v>
      </c>
      <c r="C57" s="1" t="str">
        <f>'[22]21111'!$F$3</f>
        <v>DIRECCIÓN  DE SISTEMAS DE INFORMACIÓN</v>
      </c>
      <c r="D57" s="2">
        <f>'[22]21111'!$F$4</f>
        <v>40501</v>
      </c>
      <c r="E57" s="1" t="str">
        <f>'[22]21111'!$F$5</f>
        <v>DIRECCIÓN  DE SISTEMAS DE INFORMACIÓN</v>
      </c>
      <c r="F57" s="2">
        <v>2000</v>
      </c>
      <c r="G57" s="266">
        <v>29911</v>
      </c>
      <c r="H57" s="114" t="s">
        <v>174</v>
      </c>
      <c r="I57" s="115">
        <v>11722</v>
      </c>
      <c r="J57" s="115">
        <v>0</v>
      </c>
      <c r="K57" s="115">
        <v>0</v>
      </c>
      <c r="L57" s="115">
        <v>0</v>
      </c>
      <c r="M57" s="115">
        <v>0</v>
      </c>
      <c r="N57" s="115">
        <v>5861</v>
      </c>
      <c r="O57" s="115">
        <v>0</v>
      </c>
      <c r="P57" s="115">
        <v>5861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77">
        <f t="shared" si="7"/>
        <v>11722</v>
      </c>
      <c r="W57" s="121"/>
      <c r="X57" s="121"/>
      <c r="Z57" s="221"/>
    </row>
    <row r="58" spans="1:26" s="118" customFormat="1" hidden="1" x14ac:dyDescent="0.25">
      <c r="A58" s="122">
        <f>'[22]21111'!$A$12</f>
        <v>112</v>
      </c>
      <c r="B58" s="122">
        <f>'[22]21111'!$F$2</f>
        <v>405</v>
      </c>
      <c r="C58" s="123" t="str">
        <f>'[22]21111'!$F$3</f>
        <v>DIRECCIÓN  DE SISTEMAS DE INFORMACIÓN</v>
      </c>
      <c r="D58" s="122">
        <f>'[22]21111'!$F$4</f>
        <v>40501</v>
      </c>
      <c r="E58" s="123" t="str">
        <f>'[22]21111'!$F$5</f>
        <v>DIRECCIÓN  DE SISTEMAS DE INFORMACIÓN</v>
      </c>
      <c r="F58" s="122">
        <v>3000</v>
      </c>
      <c r="G58" s="122">
        <v>31111</v>
      </c>
      <c r="H58" s="124" t="s">
        <v>175</v>
      </c>
      <c r="I58" s="125">
        <f>SUM(J58:V58)</f>
        <v>0</v>
      </c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77">
        <f t="shared" si="7"/>
        <v>0</v>
      </c>
      <c r="W58" s="121"/>
      <c r="X58" s="121"/>
      <c r="Z58" s="221"/>
    </row>
    <row r="59" spans="1:26" s="118" customFormat="1" hidden="1" x14ac:dyDescent="0.25">
      <c r="A59" s="122">
        <f>'[22]21111'!$A$12</f>
        <v>112</v>
      </c>
      <c r="B59" s="122">
        <f>'[22]21111'!$F$2</f>
        <v>405</v>
      </c>
      <c r="C59" s="123" t="str">
        <f>'[22]21111'!$F$3</f>
        <v>DIRECCIÓN  DE SISTEMAS DE INFORMACIÓN</v>
      </c>
      <c r="D59" s="122">
        <f>'[22]21111'!$F$4</f>
        <v>40501</v>
      </c>
      <c r="E59" s="123" t="str">
        <f>'[22]21111'!$F$5</f>
        <v>DIRECCIÓN  DE SISTEMAS DE INFORMACIÓN</v>
      </c>
      <c r="F59" s="122">
        <v>3000</v>
      </c>
      <c r="G59" s="122">
        <v>31121</v>
      </c>
      <c r="H59" s="124" t="s">
        <v>176</v>
      </c>
      <c r="I59" s="125">
        <f t="shared" si="6"/>
        <v>0</v>
      </c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77">
        <f t="shared" si="7"/>
        <v>0</v>
      </c>
      <c r="W59" s="121"/>
      <c r="X59" s="121"/>
      <c r="Z59" s="221"/>
    </row>
    <row r="60" spans="1:26" s="118" customFormat="1" hidden="1" x14ac:dyDescent="0.25">
      <c r="A60" s="122">
        <f>'[22]21111'!$A$12</f>
        <v>112</v>
      </c>
      <c r="B60" s="122">
        <f>'[22]21111'!$F$2</f>
        <v>405</v>
      </c>
      <c r="C60" s="123" t="str">
        <f>'[22]21111'!$F$3</f>
        <v>DIRECCIÓN  DE SISTEMAS DE INFORMACIÓN</v>
      </c>
      <c r="D60" s="122">
        <f>'[22]21111'!$F$4</f>
        <v>40501</v>
      </c>
      <c r="E60" s="123" t="str">
        <f>'[22]21111'!$F$5</f>
        <v>DIRECCIÓN  DE SISTEMAS DE INFORMACIÓN</v>
      </c>
      <c r="F60" s="122">
        <v>3000</v>
      </c>
      <c r="G60" s="122">
        <v>31211</v>
      </c>
      <c r="H60" s="124" t="s">
        <v>177</v>
      </c>
      <c r="I60" s="125">
        <f t="shared" si="6"/>
        <v>0</v>
      </c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77">
        <f t="shared" si="7"/>
        <v>0</v>
      </c>
      <c r="W60" s="121"/>
      <c r="X60" s="121"/>
      <c r="Z60" s="221"/>
    </row>
    <row r="61" spans="1:26" s="118" customFormat="1" hidden="1" x14ac:dyDescent="0.25">
      <c r="A61" s="122">
        <f>'[22]21111'!$A$12</f>
        <v>112</v>
      </c>
      <c r="B61" s="122">
        <f>'[22]21111'!$F$2</f>
        <v>405</v>
      </c>
      <c r="C61" s="123" t="str">
        <f>'[22]21111'!$F$3</f>
        <v>DIRECCIÓN  DE SISTEMAS DE INFORMACIÓN</v>
      </c>
      <c r="D61" s="122">
        <f>'[22]21111'!$F$4</f>
        <v>40501</v>
      </c>
      <c r="E61" s="123" t="str">
        <f>'[22]21111'!$F$5</f>
        <v>DIRECCIÓN  DE SISTEMAS DE INFORMACIÓN</v>
      </c>
      <c r="F61" s="122">
        <v>3000</v>
      </c>
      <c r="G61" s="122">
        <v>31311</v>
      </c>
      <c r="H61" s="124" t="s">
        <v>178</v>
      </c>
      <c r="I61" s="125">
        <f t="shared" si="6"/>
        <v>0</v>
      </c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77">
        <f t="shared" si="7"/>
        <v>0</v>
      </c>
      <c r="W61" s="121"/>
      <c r="X61" s="121"/>
      <c r="Z61" s="221"/>
    </row>
    <row r="62" spans="1:26" s="118" customFormat="1" hidden="1" x14ac:dyDescent="0.25">
      <c r="A62" s="122">
        <f>'[22]21111'!$A$12</f>
        <v>112</v>
      </c>
      <c r="B62" s="122">
        <f>'[22]21111'!$F$2</f>
        <v>405</v>
      </c>
      <c r="C62" s="123" t="str">
        <f>'[22]21111'!$F$3</f>
        <v>DIRECCIÓN  DE SISTEMAS DE INFORMACIÓN</v>
      </c>
      <c r="D62" s="122">
        <f>'[22]21111'!$F$4</f>
        <v>40501</v>
      </c>
      <c r="E62" s="123" t="str">
        <f>'[22]21111'!$F$5</f>
        <v>DIRECCIÓN  DE SISTEMAS DE INFORMACIÓN</v>
      </c>
      <c r="F62" s="122">
        <v>3000</v>
      </c>
      <c r="G62" s="122">
        <v>31411</v>
      </c>
      <c r="H62" s="124" t="s">
        <v>179</v>
      </c>
      <c r="I62" s="125">
        <f t="shared" si="6"/>
        <v>0</v>
      </c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77">
        <f t="shared" si="7"/>
        <v>0</v>
      </c>
      <c r="W62" s="121"/>
      <c r="X62" s="121"/>
      <c r="Z62" s="221"/>
    </row>
    <row r="63" spans="1:26" s="118" customFormat="1" hidden="1" x14ac:dyDescent="0.25">
      <c r="A63" s="122">
        <f>'[22]21111'!$A$12</f>
        <v>112</v>
      </c>
      <c r="B63" s="122">
        <f>'[22]21111'!$F$2</f>
        <v>405</v>
      </c>
      <c r="C63" s="123" t="str">
        <f>'[22]21111'!$F$3</f>
        <v>DIRECCIÓN  DE SISTEMAS DE INFORMACIÓN</v>
      </c>
      <c r="D63" s="122">
        <f>'[22]21111'!$F$4</f>
        <v>40501</v>
      </c>
      <c r="E63" s="123" t="str">
        <f>'[22]21111'!$F$5</f>
        <v>DIRECCIÓN  DE SISTEMAS DE INFORMACIÓN</v>
      </c>
      <c r="F63" s="122">
        <v>3000</v>
      </c>
      <c r="G63" s="122">
        <v>31511</v>
      </c>
      <c r="H63" s="124" t="s">
        <v>180</v>
      </c>
      <c r="I63" s="125">
        <f t="shared" si="6"/>
        <v>0</v>
      </c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77">
        <f t="shared" si="7"/>
        <v>0</v>
      </c>
      <c r="W63" s="121"/>
      <c r="X63" s="121"/>
      <c r="Z63" s="221"/>
    </row>
    <row r="64" spans="1:26" s="118" customFormat="1" hidden="1" x14ac:dyDescent="0.25">
      <c r="A64" s="122"/>
      <c r="B64" s="122">
        <f>'[22]21111'!$F$2</f>
        <v>405</v>
      </c>
      <c r="C64" s="123" t="str">
        <f>'[22]21111'!$F$3</f>
        <v>DIRECCIÓN  DE SISTEMAS DE INFORMACIÓN</v>
      </c>
      <c r="D64" s="122">
        <f>'[22]21111'!$F$4</f>
        <v>40501</v>
      </c>
      <c r="E64" s="123" t="str">
        <f>'[22]21111'!$F$5</f>
        <v>DIRECCIÓN  DE SISTEMAS DE INFORMACIÓN</v>
      </c>
      <c r="F64" s="122">
        <v>3000</v>
      </c>
      <c r="G64" s="122">
        <v>31611</v>
      </c>
      <c r="H64" s="124" t="s">
        <v>294</v>
      </c>
      <c r="I64" s="125">
        <f t="shared" si="6"/>
        <v>0</v>
      </c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77">
        <f t="shared" si="7"/>
        <v>0</v>
      </c>
      <c r="W64" s="121"/>
      <c r="X64" s="121"/>
      <c r="Z64" s="221"/>
    </row>
    <row r="65" spans="1:26" s="118" customFormat="1" ht="28.5" hidden="1" x14ac:dyDescent="0.25">
      <c r="A65" s="122">
        <f>'[22]21111'!$A$12</f>
        <v>112</v>
      </c>
      <c r="B65" s="122">
        <f>'[22]21111'!$F$2</f>
        <v>405</v>
      </c>
      <c r="C65" s="123" t="str">
        <f>'[22]21111'!$F$3</f>
        <v>DIRECCIÓN  DE SISTEMAS DE INFORMACIÓN</v>
      </c>
      <c r="D65" s="122">
        <f>'[22]21111'!$F$4</f>
        <v>40501</v>
      </c>
      <c r="E65" s="123" t="str">
        <f>'[22]21111'!$F$5</f>
        <v>DIRECCIÓN  DE SISTEMAS DE INFORMACIÓN</v>
      </c>
      <c r="F65" s="122">
        <v>3000</v>
      </c>
      <c r="G65" s="122">
        <v>31711</v>
      </c>
      <c r="H65" s="124" t="s">
        <v>181</v>
      </c>
      <c r="I65" s="125">
        <f t="shared" si="6"/>
        <v>0</v>
      </c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77">
        <f t="shared" si="7"/>
        <v>0</v>
      </c>
      <c r="W65" s="121"/>
      <c r="X65" s="121"/>
      <c r="Z65" s="221"/>
    </row>
    <row r="66" spans="1:26" s="118" customFormat="1" hidden="1" x14ac:dyDescent="0.25">
      <c r="A66" s="122">
        <f>'[22]21111'!$A$12</f>
        <v>112</v>
      </c>
      <c r="B66" s="122">
        <f>'[22]21111'!$F$2</f>
        <v>405</v>
      </c>
      <c r="C66" s="123" t="str">
        <f>'[22]21111'!$F$3</f>
        <v>DIRECCIÓN  DE SISTEMAS DE INFORMACIÓN</v>
      </c>
      <c r="D66" s="122">
        <f>'[22]21111'!$F$4</f>
        <v>40501</v>
      </c>
      <c r="E66" s="123" t="str">
        <f>'[22]21111'!$F$5</f>
        <v>DIRECCIÓN  DE SISTEMAS DE INFORMACIÓN</v>
      </c>
      <c r="F66" s="122">
        <v>3000</v>
      </c>
      <c r="G66" s="122">
        <v>31811</v>
      </c>
      <c r="H66" s="124" t="s">
        <v>182</v>
      </c>
      <c r="I66" s="125">
        <f t="shared" si="6"/>
        <v>0</v>
      </c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77">
        <f t="shared" si="7"/>
        <v>0</v>
      </c>
      <c r="W66" s="121"/>
      <c r="X66" s="121"/>
      <c r="Z66" s="221"/>
    </row>
    <row r="67" spans="1:26" s="118" customFormat="1" hidden="1" x14ac:dyDescent="0.25">
      <c r="A67" s="122">
        <f>'[22]21111'!$A$12</f>
        <v>112</v>
      </c>
      <c r="B67" s="122">
        <f>'[22]21111'!$F$2</f>
        <v>405</v>
      </c>
      <c r="C67" s="123" t="str">
        <f>'[22]21111'!$F$3</f>
        <v>DIRECCIÓN  DE SISTEMAS DE INFORMACIÓN</v>
      </c>
      <c r="D67" s="122">
        <f>'[22]21111'!$F$4</f>
        <v>40501</v>
      </c>
      <c r="E67" s="123" t="str">
        <f>'[22]21111'!$F$5</f>
        <v>DIRECCIÓN  DE SISTEMAS DE INFORMACIÓN</v>
      </c>
      <c r="F67" s="122">
        <v>3000</v>
      </c>
      <c r="G67" s="122">
        <v>31911</v>
      </c>
      <c r="H67" s="124" t="s">
        <v>183</v>
      </c>
      <c r="I67" s="125">
        <f t="shared" si="6"/>
        <v>0</v>
      </c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77">
        <f t="shared" si="7"/>
        <v>0</v>
      </c>
      <c r="W67" s="121"/>
      <c r="X67" s="121"/>
      <c r="Z67" s="221"/>
    </row>
    <row r="68" spans="1:26" s="118" customFormat="1" hidden="1" x14ac:dyDescent="0.25">
      <c r="A68" s="122">
        <f>'[22]21111'!$A$12</f>
        <v>112</v>
      </c>
      <c r="B68" s="122">
        <f>'[22]21111'!$F$2</f>
        <v>405</v>
      </c>
      <c r="C68" s="123" t="str">
        <f>'[22]21111'!$F$3</f>
        <v>DIRECCIÓN  DE SISTEMAS DE INFORMACIÓN</v>
      </c>
      <c r="D68" s="122">
        <f>'[22]21111'!$F$4</f>
        <v>40501</v>
      </c>
      <c r="E68" s="123" t="str">
        <f>'[22]21111'!$F$5</f>
        <v>DIRECCIÓN  DE SISTEMAS DE INFORMACIÓN</v>
      </c>
      <c r="F68" s="122">
        <v>3000</v>
      </c>
      <c r="G68" s="122">
        <v>32111</v>
      </c>
      <c r="H68" s="124" t="s">
        <v>184</v>
      </c>
      <c r="I68" s="125">
        <f t="shared" si="6"/>
        <v>0</v>
      </c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77">
        <f t="shared" si="7"/>
        <v>0</v>
      </c>
      <c r="W68" s="121"/>
      <c r="X68" s="121"/>
      <c r="Z68" s="221"/>
    </row>
    <row r="69" spans="1:26" s="118" customFormat="1" hidden="1" x14ac:dyDescent="0.25">
      <c r="A69" s="122">
        <f>'[22]21111'!$A$12</f>
        <v>112</v>
      </c>
      <c r="B69" s="122">
        <f>'[22]21111'!$F$2</f>
        <v>405</v>
      </c>
      <c r="C69" s="123" t="str">
        <f>'[22]21111'!$F$3</f>
        <v>DIRECCIÓN  DE SISTEMAS DE INFORMACIÓN</v>
      </c>
      <c r="D69" s="122">
        <f>'[22]21111'!$F$4</f>
        <v>40501</v>
      </c>
      <c r="E69" s="123" t="str">
        <f>'[22]21111'!$F$5</f>
        <v>DIRECCIÓN  DE SISTEMAS DE INFORMACIÓN</v>
      </c>
      <c r="F69" s="122">
        <v>3000</v>
      </c>
      <c r="G69" s="122">
        <v>32211</v>
      </c>
      <c r="H69" s="124" t="s">
        <v>185</v>
      </c>
      <c r="I69" s="125">
        <f t="shared" si="6"/>
        <v>0</v>
      </c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77">
        <f t="shared" si="7"/>
        <v>0</v>
      </c>
      <c r="W69" s="121"/>
      <c r="X69" s="121"/>
      <c r="Z69" s="221"/>
    </row>
    <row r="70" spans="1:26" s="118" customFormat="1" ht="28.5" hidden="1" x14ac:dyDescent="0.25">
      <c r="A70" s="122">
        <f>'[22]21111'!$A$12</f>
        <v>112</v>
      </c>
      <c r="B70" s="122">
        <f>'[22]21111'!$F$2</f>
        <v>405</v>
      </c>
      <c r="C70" s="123" t="str">
        <f>'[22]21111'!$F$3</f>
        <v>DIRECCIÓN  DE SISTEMAS DE INFORMACIÓN</v>
      </c>
      <c r="D70" s="122">
        <f>'[22]21111'!$F$4</f>
        <v>40501</v>
      </c>
      <c r="E70" s="123" t="str">
        <f>'[22]21111'!$F$5</f>
        <v>DIRECCIÓN  DE SISTEMAS DE INFORMACIÓN</v>
      </c>
      <c r="F70" s="122">
        <v>3000</v>
      </c>
      <c r="G70" s="122">
        <v>32311</v>
      </c>
      <c r="H70" s="124" t="s">
        <v>186</v>
      </c>
      <c r="I70" s="125">
        <f t="shared" si="6"/>
        <v>0</v>
      </c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77">
        <f t="shared" si="7"/>
        <v>0</v>
      </c>
      <c r="W70" s="121"/>
      <c r="X70" s="121"/>
      <c r="Z70" s="221"/>
    </row>
    <row r="71" spans="1:26" s="118" customFormat="1" ht="28.5" hidden="1" x14ac:dyDescent="0.25">
      <c r="A71" s="122">
        <f>'[22]21111'!$A$12</f>
        <v>112</v>
      </c>
      <c r="B71" s="122">
        <f>'[22]21111'!$F$2</f>
        <v>405</v>
      </c>
      <c r="C71" s="123" t="str">
        <f>'[22]21111'!$F$3</f>
        <v>DIRECCIÓN  DE SISTEMAS DE INFORMACIÓN</v>
      </c>
      <c r="D71" s="122">
        <f>'[22]21111'!$F$4</f>
        <v>40501</v>
      </c>
      <c r="E71" s="123" t="str">
        <f>'[22]21111'!$F$5</f>
        <v>DIRECCIÓN  DE SISTEMAS DE INFORMACIÓN</v>
      </c>
      <c r="F71" s="122">
        <v>3000</v>
      </c>
      <c r="G71" s="122">
        <v>32411</v>
      </c>
      <c r="H71" s="124" t="s">
        <v>187</v>
      </c>
      <c r="I71" s="125">
        <f t="shared" si="6"/>
        <v>0</v>
      </c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77">
        <f t="shared" si="7"/>
        <v>0</v>
      </c>
      <c r="W71" s="121"/>
      <c r="X71" s="121"/>
      <c r="Z71" s="221"/>
    </row>
    <row r="72" spans="1:26" s="118" customFormat="1" hidden="1" x14ac:dyDescent="0.25">
      <c r="A72" s="122">
        <f>'[22]21111'!$A$12</f>
        <v>112</v>
      </c>
      <c r="B72" s="122">
        <f>'[22]21111'!$F$2</f>
        <v>405</v>
      </c>
      <c r="C72" s="123" t="str">
        <f>'[22]21111'!$F$3</f>
        <v>DIRECCIÓN  DE SISTEMAS DE INFORMACIÓN</v>
      </c>
      <c r="D72" s="122">
        <f>'[22]21111'!$F$4</f>
        <v>40501</v>
      </c>
      <c r="E72" s="123" t="str">
        <f>'[22]21111'!$F$5</f>
        <v>DIRECCIÓN  DE SISTEMAS DE INFORMACIÓN</v>
      </c>
      <c r="F72" s="122">
        <v>3000</v>
      </c>
      <c r="G72" s="122">
        <v>32511</v>
      </c>
      <c r="H72" s="124" t="s">
        <v>188</v>
      </c>
      <c r="I72" s="125">
        <f t="shared" si="6"/>
        <v>0</v>
      </c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77">
        <f t="shared" si="7"/>
        <v>0</v>
      </c>
      <c r="W72" s="121"/>
      <c r="X72" s="121"/>
      <c r="Z72" s="221"/>
    </row>
    <row r="73" spans="1:26" s="118" customFormat="1" ht="28.5" hidden="1" x14ac:dyDescent="0.25">
      <c r="A73" s="122">
        <f>'[22]21111'!$A$12</f>
        <v>112</v>
      </c>
      <c r="B73" s="122">
        <f>'[22]21111'!$F$2</f>
        <v>405</v>
      </c>
      <c r="C73" s="123" t="str">
        <f>'[22]21111'!$F$3</f>
        <v>DIRECCIÓN  DE SISTEMAS DE INFORMACIÓN</v>
      </c>
      <c r="D73" s="122">
        <f>'[22]21111'!$F$4</f>
        <v>40501</v>
      </c>
      <c r="E73" s="123" t="str">
        <f>'[22]21111'!$F$5</f>
        <v>DIRECCIÓN  DE SISTEMAS DE INFORMACIÓN</v>
      </c>
      <c r="F73" s="122">
        <v>3000</v>
      </c>
      <c r="G73" s="122">
        <v>32611</v>
      </c>
      <c r="H73" s="124" t="s">
        <v>189</v>
      </c>
      <c r="I73" s="125">
        <f t="shared" si="6"/>
        <v>0</v>
      </c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77">
        <f t="shared" si="7"/>
        <v>0</v>
      </c>
      <c r="W73" s="121"/>
      <c r="X73" s="121"/>
      <c r="Z73" s="221"/>
    </row>
    <row r="74" spans="1:26" s="118" customFormat="1" hidden="1" x14ac:dyDescent="0.25">
      <c r="A74" s="122">
        <f>'[22]21111'!$A$12</f>
        <v>112</v>
      </c>
      <c r="B74" s="122">
        <f>'[22]21111'!$F$2</f>
        <v>405</v>
      </c>
      <c r="C74" s="123" t="str">
        <f>'[22]21111'!$F$3</f>
        <v>DIRECCIÓN  DE SISTEMAS DE INFORMACIÓN</v>
      </c>
      <c r="D74" s="122">
        <f>'[22]21111'!$F$4</f>
        <v>40501</v>
      </c>
      <c r="E74" s="123" t="str">
        <f>'[22]21111'!$F$5</f>
        <v>DIRECCIÓN  DE SISTEMAS DE INFORMACIÓN</v>
      </c>
      <c r="F74" s="122">
        <v>3000</v>
      </c>
      <c r="G74" s="122">
        <v>32711</v>
      </c>
      <c r="H74" s="124" t="s">
        <v>190</v>
      </c>
      <c r="I74" s="125">
        <f t="shared" si="6"/>
        <v>0</v>
      </c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77">
        <f t="shared" si="7"/>
        <v>0</v>
      </c>
      <c r="W74" s="121"/>
      <c r="X74" s="121"/>
      <c r="Z74" s="221"/>
    </row>
    <row r="75" spans="1:26" s="118" customFormat="1" hidden="1" x14ac:dyDescent="0.25">
      <c r="A75" s="122">
        <f>'[22]21111'!$A$12</f>
        <v>112</v>
      </c>
      <c r="B75" s="122">
        <f>'[22]21111'!$F$2</f>
        <v>405</v>
      </c>
      <c r="C75" s="123" t="str">
        <f>'[22]21111'!$F$3</f>
        <v>DIRECCIÓN  DE SISTEMAS DE INFORMACIÓN</v>
      </c>
      <c r="D75" s="122">
        <f>'[22]21111'!$F$4</f>
        <v>40501</v>
      </c>
      <c r="E75" s="123" t="str">
        <f>'[22]21111'!$F$5</f>
        <v>DIRECCIÓN  DE SISTEMAS DE INFORMACIÓN</v>
      </c>
      <c r="F75" s="122">
        <v>3000</v>
      </c>
      <c r="G75" s="122">
        <v>32811</v>
      </c>
      <c r="H75" s="124" t="s">
        <v>191</v>
      </c>
      <c r="I75" s="125">
        <f t="shared" si="6"/>
        <v>0</v>
      </c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77">
        <f t="shared" si="7"/>
        <v>0</v>
      </c>
      <c r="W75" s="121"/>
      <c r="X75" s="121"/>
      <c r="Z75" s="221"/>
    </row>
    <row r="76" spans="1:26" s="118" customFormat="1" hidden="1" x14ac:dyDescent="0.25">
      <c r="A76" s="122">
        <f>'[22]21111'!$A$12</f>
        <v>112</v>
      </c>
      <c r="B76" s="122">
        <f>'[22]21111'!$F$2</f>
        <v>405</v>
      </c>
      <c r="C76" s="123" t="str">
        <f>'[22]21111'!$F$3</f>
        <v>DIRECCIÓN  DE SISTEMAS DE INFORMACIÓN</v>
      </c>
      <c r="D76" s="122">
        <f>'[22]21111'!$F$4</f>
        <v>40501</v>
      </c>
      <c r="E76" s="123" t="str">
        <f>'[22]21111'!$F$5</f>
        <v>DIRECCIÓN  DE SISTEMAS DE INFORMACIÓN</v>
      </c>
      <c r="F76" s="122">
        <v>3000</v>
      </c>
      <c r="G76" s="122">
        <v>32911</v>
      </c>
      <c r="H76" s="124" t="s">
        <v>192</v>
      </c>
      <c r="I76" s="125">
        <f t="shared" si="6"/>
        <v>0</v>
      </c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77">
        <f t="shared" si="7"/>
        <v>0</v>
      </c>
      <c r="W76" s="121"/>
      <c r="X76" s="121"/>
      <c r="Z76" s="221"/>
    </row>
    <row r="77" spans="1:26" s="118" customFormat="1" ht="28.5" hidden="1" x14ac:dyDescent="0.25">
      <c r="A77" s="122">
        <f>'[22]21111'!$A$12</f>
        <v>112</v>
      </c>
      <c r="B77" s="122">
        <f>'[22]21111'!$F$2</f>
        <v>405</v>
      </c>
      <c r="C77" s="123" t="str">
        <f>'[22]21111'!$F$3</f>
        <v>DIRECCIÓN  DE SISTEMAS DE INFORMACIÓN</v>
      </c>
      <c r="D77" s="122">
        <f>'[22]21111'!$F$4</f>
        <v>40501</v>
      </c>
      <c r="E77" s="123" t="str">
        <f>'[22]21111'!$F$5</f>
        <v>DIRECCIÓN  DE SISTEMAS DE INFORMACIÓN</v>
      </c>
      <c r="F77" s="122">
        <v>3000</v>
      </c>
      <c r="G77" s="122">
        <v>33111</v>
      </c>
      <c r="H77" s="124" t="s">
        <v>193</v>
      </c>
      <c r="I77" s="125">
        <f t="shared" si="6"/>
        <v>0</v>
      </c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77">
        <f t="shared" si="7"/>
        <v>0</v>
      </c>
      <c r="W77" s="121"/>
      <c r="X77" s="121"/>
      <c r="Z77" s="221"/>
    </row>
    <row r="78" spans="1:26" s="118" customFormat="1" ht="28.5" hidden="1" x14ac:dyDescent="0.25">
      <c r="A78" s="122">
        <f>'[22]21111'!$A$12</f>
        <v>112</v>
      </c>
      <c r="B78" s="122">
        <f>'[22]21111'!$F$2</f>
        <v>405</v>
      </c>
      <c r="C78" s="123" t="str">
        <f>'[22]21111'!$F$3</f>
        <v>DIRECCIÓN  DE SISTEMAS DE INFORMACIÓN</v>
      </c>
      <c r="D78" s="122">
        <f>'[22]21111'!$F$4</f>
        <v>40501</v>
      </c>
      <c r="E78" s="123" t="str">
        <f>'[22]21111'!$F$5</f>
        <v>DIRECCIÓN  DE SISTEMAS DE INFORMACIÓN</v>
      </c>
      <c r="F78" s="122">
        <v>3000</v>
      </c>
      <c r="G78" s="122">
        <v>33211</v>
      </c>
      <c r="H78" s="124" t="s">
        <v>194</v>
      </c>
      <c r="I78" s="125">
        <f t="shared" si="6"/>
        <v>0</v>
      </c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77">
        <f t="shared" si="7"/>
        <v>0</v>
      </c>
      <c r="W78" s="121"/>
      <c r="X78" s="121"/>
      <c r="Z78" s="221"/>
    </row>
    <row r="79" spans="1:26" s="118" customFormat="1" ht="42.75" hidden="1" x14ac:dyDescent="0.25">
      <c r="A79" s="122">
        <f>'[22]21111'!$A$12</f>
        <v>112</v>
      </c>
      <c r="B79" s="122">
        <f>'[22]21111'!$F$2</f>
        <v>405</v>
      </c>
      <c r="C79" s="123" t="str">
        <f>'[22]21111'!$F$3</f>
        <v>DIRECCIÓN  DE SISTEMAS DE INFORMACIÓN</v>
      </c>
      <c r="D79" s="122">
        <f>'[22]21111'!$F$4</f>
        <v>40501</v>
      </c>
      <c r="E79" s="123" t="str">
        <f>'[22]21111'!$F$5</f>
        <v>DIRECCIÓN  DE SISTEMAS DE INFORMACIÓN</v>
      </c>
      <c r="F79" s="122">
        <v>3000</v>
      </c>
      <c r="G79" s="122">
        <v>33311</v>
      </c>
      <c r="H79" s="124" t="s">
        <v>195</v>
      </c>
      <c r="I79" s="125">
        <f t="shared" si="6"/>
        <v>0</v>
      </c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77">
        <f t="shared" si="7"/>
        <v>0</v>
      </c>
      <c r="W79" s="121"/>
      <c r="X79" s="121"/>
      <c r="Z79" s="221"/>
    </row>
    <row r="80" spans="1:26" s="118" customFormat="1" ht="15" x14ac:dyDescent="0.25">
      <c r="A80" s="2">
        <f>'[22]21111'!$A$12</f>
        <v>112</v>
      </c>
      <c r="B80" s="2">
        <f>'[22]21111'!$F$2</f>
        <v>405</v>
      </c>
      <c r="C80" s="1" t="str">
        <f>'[22]21111'!$F$3</f>
        <v>DIRECCIÓN  DE SISTEMAS DE INFORMACIÓN</v>
      </c>
      <c r="D80" s="2">
        <f>'[22]21111'!$F$4</f>
        <v>40501</v>
      </c>
      <c r="E80" s="1" t="str">
        <f>'[22]21111'!$F$5</f>
        <v>DIRECCIÓN  DE SISTEMAS DE INFORMACIÓN</v>
      </c>
      <c r="F80" s="2">
        <v>3000</v>
      </c>
      <c r="G80" s="266">
        <v>33411</v>
      </c>
      <c r="H80" s="114" t="s">
        <v>196</v>
      </c>
      <c r="I80" s="77">
        <v>182801.26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91400.63</v>
      </c>
      <c r="Q80" s="77">
        <v>0</v>
      </c>
      <c r="R80" s="77">
        <v>0</v>
      </c>
      <c r="S80" s="77">
        <v>91400.63</v>
      </c>
      <c r="T80" s="77">
        <v>0</v>
      </c>
      <c r="U80" s="77">
        <v>0</v>
      </c>
      <c r="V80" s="77">
        <f t="shared" ref="V80:V135" si="8">SUM(J80:U80)</f>
        <v>182801.26</v>
      </c>
      <c r="W80" s="1"/>
      <c r="X80" s="1"/>
      <c r="Z80" s="221"/>
    </row>
    <row r="81" spans="1:26" s="118" customFormat="1" ht="28.5" hidden="1" x14ac:dyDescent="0.25">
      <c r="A81" s="2">
        <f>'[22]21111'!$A$12</f>
        <v>112</v>
      </c>
      <c r="B81" s="2">
        <f>'[22]21111'!$F$2</f>
        <v>405</v>
      </c>
      <c r="C81" s="1" t="str">
        <f>'[22]21111'!$F$3</f>
        <v>DIRECCIÓN  DE SISTEMAS DE INFORMACIÓN</v>
      </c>
      <c r="D81" s="2">
        <f>'[22]21111'!$F$4</f>
        <v>40501</v>
      </c>
      <c r="E81" s="1" t="str">
        <f>'[22]21111'!$F$5</f>
        <v>DIRECCIÓN  DE SISTEMAS DE INFORMACIÓN</v>
      </c>
      <c r="F81" s="2">
        <v>3000</v>
      </c>
      <c r="G81" s="2">
        <v>33511</v>
      </c>
      <c r="H81" s="114" t="s">
        <v>197</v>
      </c>
      <c r="I81" s="77">
        <f>SUM(J81:V81)</f>
        <v>0</v>
      </c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>
        <f t="shared" si="8"/>
        <v>0</v>
      </c>
      <c r="W81" s="1"/>
      <c r="X81" s="1"/>
      <c r="Z81" s="221"/>
    </row>
    <row r="82" spans="1:26" s="118" customFormat="1" ht="28.5" x14ac:dyDescent="0.25">
      <c r="A82" s="2">
        <f>'[22]21111'!$A$12</f>
        <v>112</v>
      </c>
      <c r="B82" s="2">
        <f>'[22]21111'!$F$2</f>
        <v>405</v>
      </c>
      <c r="C82" s="1" t="str">
        <f>'[22]21111'!$F$3</f>
        <v>DIRECCIÓN  DE SISTEMAS DE INFORMACIÓN</v>
      </c>
      <c r="D82" s="2">
        <f>'[22]21111'!$F$4</f>
        <v>40501</v>
      </c>
      <c r="E82" s="1" t="str">
        <f>'[22]21111'!$F$5</f>
        <v>DIRECCIÓN  DE SISTEMAS DE INFORMACIÓN</v>
      </c>
      <c r="F82" s="2">
        <v>3000</v>
      </c>
      <c r="G82" s="266">
        <v>33611</v>
      </c>
      <c r="H82" s="114" t="s">
        <v>198</v>
      </c>
      <c r="I82" s="77">
        <v>10000</v>
      </c>
      <c r="J82" s="77">
        <v>416.7</v>
      </c>
      <c r="K82" s="77">
        <v>416.7</v>
      </c>
      <c r="L82" s="77">
        <v>416.7</v>
      </c>
      <c r="M82" s="77">
        <v>416.7</v>
      </c>
      <c r="N82" s="77">
        <v>416.7</v>
      </c>
      <c r="O82" s="77">
        <v>416.7</v>
      </c>
      <c r="P82" s="77">
        <v>416.7</v>
      </c>
      <c r="Q82" s="77">
        <v>1416.7</v>
      </c>
      <c r="R82" s="77">
        <v>1416.7</v>
      </c>
      <c r="S82" s="77">
        <v>1416.7</v>
      </c>
      <c r="T82" s="77">
        <v>1416.7</v>
      </c>
      <c r="U82" s="77">
        <v>1416.3</v>
      </c>
      <c r="V82" s="77">
        <f t="shared" si="8"/>
        <v>9999.9999999999982</v>
      </c>
      <c r="W82" s="1"/>
      <c r="X82" s="1"/>
      <c r="Z82" s="221"/>
    </row>
    <row r="83" spans="1:26" s="118" customFormat="1" ht="28.5" hidden="1" x14ac:dyDescent="0.25">
      <c r="A83" s="2">
        <f>'[22]21111'!$A$12</f>
        <v>112</v>
      </c>
      <c r="B83" s="2">
        <f>'[22]21111'!$F$2</f>
        <v>405</v>
      </c>
      <c r="C83" s="1" t="str">
        <f>'[22]21111'!$F$3</f>
        <v>DIRECCIÓN  DE SISTEMAS DE INFORMACIÓN</v>
      </c>
      <c r="D83" s="2">
        <f>'[22]21111'!$F$4</f>
        <v>40501</v>
      </c>
      <c r="E83" s="1" t="str">
        <f>'[22]21111'!$F$5</f>
        <v>DIRECCIÓN  DE SISTEMAS DE INFORMACIÓN</v>
      </c>
      <c r="F83" s="2">
        <v>3000</v>
      </c>
      <c r="G83" s="2">
        <v>33911</v>
      </c>
      <c r="H83" s="114" t="s">
        <v>199</v>
      </c>
      <c r="I83" s="77">
        <f>SUM(J83:V83)</f>
        <v>0</v>
      </c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>
        <f t="shared" si="8"/>
        <v>0</v>
      </c>
      <c r="W83" s="1"/>
      <c r="X83" s="1"/>
      <c r="Z83" s="221"/>
    </row>
    <row r="84" spans="1:26" s="118" customFormat="1" hidden="1" x14ac:dyDescent="0.25">
      <c r="A84" s="2">
        <f>'[22]21111'!$A$12</f>
        <v>112</v>
      </c>
      <c r="B84" s="2">
        <f>'[22]21111'!$F$2</f>
        <v>405</v>
      </c>
      <c r="C84" s="1" t="str">
        <f>'[22]21111'!$F$3</f>
        <v>DIRECCIÓN  DE SISTEMAS DE INFORMACIÓN</v>
      </c>
      <c r="D84" s="2">
        <f>'[22]21111'!$F$4</f>
        <v>40501</v>
      </c>
      <c r="E84" s="1" t="str">
        <f>'[22]21111'!$F$5</f>
        <v>DIRECCIÓN  DE SISTEMAS DE INFORMACIÓN</v>
      </c>
      <c r="F84" s="2">
        <v>3000</v>
      </c>
      <c r="G84" s="2">
        <v>34111</v>
      </c>
      <c r="H84" s="114" t="s">
        <v>200</v>
      </c>
      <c r="I84" s="77">
        <f t="shared" ref="I84:I97" si="9">SUM(J84:V84)</f>
        <v>0</v>
      </c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>
        <f t="shared" si="8"/>
        <v>0</v>
      </c>
      <c r="W84" s="1"/>
      <c r="X84" s="1"/>
      <c r="Z84" s="221"/>
    </row>
    <row r="85" spans="1:26" s="118" customFormat="1" ht="28.5" hidden="1" x14ac:dyDescent="0.25">
      <c r="A85" s="2">
        <f>'[22]21111'!$A$12</f>
        <v>112</v>
      </c>
      <c r="B85" s="2">
        <f>'[22]21111'!$F$2</f>
        <v>405</v>
      </c>
      <c r="C85" s="1" t="str">
        <f>'[22]21111'!$F$3</f>
        <v>DIRECCIÓN  DE SISTEMAS DE INFORMACIÓN</v>
      </c>
      <c r="D85" s="2">
        <f>'[22]21111'!$F$4</f>
        <v>40501</v>
      </c>
      <c r="E85" s="1" t="str">
        <f>'[22]21111'!$F$5</f>
        <v>DIRECCIÓN  DE SISTEMAS DE INFORMACIÓN</v>
      </c>
      <c r="F85" s="2">
        <v>3000</v>
      </c>
      <c r="G85" s="2">
        <v>34211</v>
      </c>
      <c r="H85" s="114" t="s">
        <v>201</v>
      </c>
      <c r="I85" s="77">
        <f t="shared" si="9"/>
        <v>0</v>
      </c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>
        <f t="shared" si="8"/>
        <v>0</v>
      </c>
      <c r="W85" s="1"/>
      <c r="X85" s="1"/>
      <c r="Z85" s="221"/>
    </row>
    <row r="86" spans="1:26" s="118" customFormat="1" ht="28.5" hidden="1" x14ac:dyDescent="0.25">
      <c r="A86" s="2">
        <f>'[22]21111'!$A$12</f>
        <v>112</v>
      </c>
      <c r="B86" s="2">
        <f>'[22]21111'!$F$2</f>
        <v>405</v>
      </c>
      <c r="C86" s="1" t="str">
        <f>'[22]21111'!$F$3</f>
        <v>DIRECCIÓN  DE SISTEMAS DE INFORMACIÓN</v>
      </c>
      <c r="D86" s="2">
        <f>'[22]21111'!$F$4</f>
        <v>40501</v>
      </c>
      <c r="E86" s="1" t="str">
        <f>'[22]21111'!$F$5</f>
        <v>DIRECCIÓN  DE SISTEMAS DE INFORMACIÓN</v>
      </c>
      <c r="F86" s="2">
        <v>3000</v>
      </c>
      <c r="G86" s="2">
        <v>34311</v>
      </c>
      <c r="H86" s="114" t="s">
        <v>202</v>
      </c>
      <c r="I86" s="77">
        <f t="shared" si="9"/>
        <v>0</v>
      </c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>
        <f t="shared" si="8"/>
        <v>0</v>
      </c>
      <c r="W86" s="1"/>
      <c r="X86" s="1"/>
      <c r="Z86" s="221"/>
    </row>
    <row r="87" spans="1:26" s="118" customFormat="1" ht="28.5" hidden="1" x14ac:dyDescent="0.25">
      <c r="A87" s="2">
        <f>'[22]21111'!$A$12</f>
        <v>112</v>
      </c>
      <c r="B87" s="2">
        <f>'[22]21111'!$F$2</f>
        <v>405</v>
      </c>
      <c r="C87" s="1" t="str">
        <f>'[22]21111'!$F$3</f>
        <v>DIRECCIÓN  DE SISTEMAS DE INFORMACIÓN</v>
      </c>
      <c r="D87" s="2">
        <f>'[22]21111'!$F$4</f>
        <v>40501</v>
      </c>
      <c r="E87" s="1" t="str">
        <f>'[22]21111'!$F$5</f>
        <v>DIRECCIÓN  DE SISTEMAS DE INFORMACIÓN</v>
      </c>
      <c r="F87" s="2">
        <v>3000</v>
      </c>
      <c r="G87" s="2">
        <v>34411</v>
      </c>
      <c r="H87" s="114" t="s">
        <v>203</v>
      </c>
      <c r="I87" s="77">
        <f t="shared" si="9"/>
        <v>0</v>
      </c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>
        <f t="shared" si="8"/>
        <v>0</v>
      </c>
      <c r="W87" s="1"/>
      <c r="X87" s="1"/>
      <c r="Z87" s="221"/>
    </row>
    <row r="88" spans="1:26" s="118" customFormat="1" hidden="1" x14ac:dyDescent="0.25">
      <c r="A88" s="2">
        <f>'[22]21111'!$A$12</f>
        <v>112</v>
      </c>
      <c r="B88" s="2">
        <f>'[22]21111'!$F$2</f>
        <v>405</v>
      </c>
      <c r="C88" s="1" t="str">
        <f>'[22]21111'!$F$3</f>
        <v>DIRECCIÓN  DE SISTEMAS DE INFORMACIÓN</v>
      </c>
      <c r="D88" s="2">
        <f>'[22]21111'!$F$4</f>
        <v>40501</v>
      </c>
      <c r="E88" s="1" t="str">
        <f>'[22]21111'!$F$5</f>
        <v>DIRECCIÓN  DE SISTEMAS DE INFORMACIÓN</v>
      </c>
      <c r="F88" s="2">
        <v>3000</v>
      </c>
      <c r="G88" s="2">
        <v>34511</v>
      </c>
      <c r="H88" s="114" t="s">
        <v>204</v>
      </c>
      <c r="I88" s="77">
        <f t="shared" si="9"/>
        <v>0</v>
      </c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>
        <f t="shared" si="8"/>
        <v>0</v>
      </c>
      <c r="W88" s="1"/>
      <c r="X88" s="1"/>
      <c r="Z88" s="221"/>
    </row>
    <row r="89" spans="1:26" s="118" customFormat="1" hidden="1" x14ac:dyDescent="0.25">
      <c r="A89" s="2">
        <f>'[22]21111'!$A$12</f>
        <v>112</v>
      </c>
      <c r="B89" s="2">
        <f>'[22]21111'!$F$2</f>
        <v>405</v>
      </c>
      <c r="C89" s="1" t="str">
        <f>'[22]21111'!$F$3</f>
        <v>DIRECCIÓN  DE SISTEMAS DE INFORMACIÓN</v>
      </c>
      <c r="D89" s="2">
        <f>'[22]21111'!$F$4</f>
        <v>40501</v>
      </c>
      <c r="E89" s="1" t="str">
        <f>'[22]21111'!$F$5</f>
        <v>DIRECCIÓN  DE SISTEMAS DE INFORMACIÓN</v>
      </c>
      <c r="F89" s="2">
        <v>3000</v>
      </c>
      <c r="G89" s="2">
        <v>34711</v>
      </c>
      <c r="H89" s="114" t="s">
        <v>205</v>
      </c>
      <c r="I89" s="77">
        <f t="shared" si="9"/>
        <v>0</v>
      </c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>
        <f t="shared" si="8"/>
        <v>0</v>
      </c>
      <c r="W89" s="1"/>
      <c r="X89" s="1"/>
      <c r="Z89" s="221"/>
    </row>
    <row r="90" spans="1:26" s="118" customFormat="1" hidden="1" x14ac:dyDescent="0.25">
      <c r="A90" s="2">
        <f>'[22]21111'!$A$12</f>
        <v>112</v>
      </c>
      <c r="B90" s="2">
        <f>'[22]21111'!$F$2</f>
        <v>405</v>
      </c>
      <c r="C90" s="1" t="str">
        <f>'[22]21111'!$F$3</f>
        <v>DIRECCIÓN  DE SISTEMAS DE INFORMACIÓN</v>
      </c>
      <c r="D90" s="2">
        <f>'[22]21111'!$F$4</f>
        <v>40501</v>
      </c>
      <c r="E90" s="1" t="str">
        <f>'[22]21111'!$F$5</f>
        <v>DIRECCIÓN  DE SISTEMAS DE INFORMACIÓN</v>
      </c>
      <c r="F90" s="2">
        <v>3000</v>
      </c>
      <c r="G90" s="2">
        <v>34811</v>
      </c>
      <c r="H90" s="114" t="s">
        <v>206</v>
      </c>
      <c r="I90" s="77">
        <f t="shared" si="9"/>
        <v>0</v>
      </c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>
        <f t="shared" si="8"/>
        <v>0</v>
      </c>
      <c r="W90" s="1"/>
      <c r="X90" s="1"/>
      <c r="Z90" s="221"/>
    </row>
    <row r="91" spans="1:26" s="118" customFormat="1" ht="28.5" hidden="1" x14ac:dyDescent="0.25">
      <c r="A91" s="2">
        <f>'[22]21111'!$A$12</f>
        <v>112</v>
      </c>
      <c r="B91" s="2">
        <f>'[22]21111'!$F$2</f>
        <v>405</v>
      </c>
      <c r="C91" s="1" t="str">
        <f>'[22]21111'!$F$3</f>
        <v>DIRECCIÓN  DE SISTEMAS DE INFORMACIÓN</v>
      </c>
      <c r="D91" s="2">
        <f>'[22]21111'!$F$4</f>
        <v>40501</v>
      </c>
      <c r="E91" s="1" t="str">
        <f>'[22]21111'!$F$5</f>
        <v>DIRECCIÓN  DE SISTEMAS DE INFORMACIÓN</v>
      </c>
      <c r="F91" s="2">
        <v>3000</v>
      </c>
      <c r="G91" s="2">
        <v>34911</v>
      </c>
      <c r="H91" s="114" t="s">
        <v>207</v>
      </c>
      <c r="I91" s="77">
        <f t="shared" si="9"/>
        <v>0</v>
      </c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>
        <f t="shared" si="8"/>
        <v>0</v>
      </c>
      <c r="W91" s="1"/>
      <c r="X91" s="1"/>
      <c r="Z91" s="221"/>
    </row>
    <row r="92" spans="1:26" s="118" customFormat="1" ht="28.5" hidden="1" x14ac:dyDescent="0.25">
      <c r="A92" s="2">
        <f>'[22]21111'!$A$12</f>
        <v>112</v>
      </c>
      <c r="B92" s="2">
        <f>'[22]21111'!$F$2</f>
        <v>405</v>
      </c>
      <c r="C92" s="1" t="str">
        <f>'[22]21111'!$F$3</f>
        <v>DIRECCIÓN  DE SISTEMAS DE INFORMACIÓN</v>
      </c>
      <c r="D92" s="2">
        <f>'[22]21111'!$F$4</f>
        <v>40501</v>
      </c>
      <c r="E92" s="1" t="str">
        <f>'[22]21111'!$F$5</f>
        <v>DIRECCIÓN  DE SISTEMAS DE INFORMACIÓN</v>
      </c>
      <c r="F92" s="2">
        <v>3000</v>
      </c>
      <c r="G92" s="2">
        <v>35111</v>
      </c>
      <c r="H92" s="114" t="s">
        <v>208</v>
      </c>
      <c r="I92" s="77">
        <f t="shared" si="9"/>
        <v>0</v>
      </c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>
        <f t="shared" si="8"/>
        <v>0</v>
      </c>
      <c r="W92" s="1"/>
      <c r="X92" s="1"/>
      <c r="Z92" s="221"/>
    </row>
    <row r="93" spans="1:26" s="118" customFormat="1" ht="42.75" hidden="1" x14ac:dyDescent="0.25">
      <c r="A93" s="2">
        <f>'[22]21111'!$A$12</f>
        <v>112</v>
      </c>
      <c r="B93" s="2">
        <f>'[22]21111'!$F$2</f>
        <v>405</v>
      </c>
      <c r="C93" s="1" t="str">
        <f>'[22]21111'!$F$3</f>
        <v>DIRECCIÓN  DE SISTEMAS DE INFORMACIÓN</v>
      </c>
      <c r="D93" s="2">
        <f>'[22]21111'!$F$4</f>
        <v>40501</v>
      </c>
      <c r="E93" s="1" t="str">
        <f>'[22]21111'!$F$5</f>
        <v>DIRECCIÓN  DE SISTEMAS DE INFORMACIÓN</v>
      </c>
      <c r="F93" s="2">
        <v>3000</v>
      </c>
      <c r="G93" s="2">
        <v>35211</v>
      </c>
      <c r="H93" s="114" t="s">
        <v>209</v>
      </c>
      <c r="I93" s="77">
        <f t="shared" si="9"/>
        <v>0</v>
      </c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>
        <f t="shared" si="8"/>
        <v>0</v>
      </c>
      <c r="W93" s="1"/>
      <c r="X93" s="1"/>
      <c r="Z93" s="221"/>
    </row>
    <row r="94" spans="1:26" s="118" customFormat="1" ht="42.75" hidden="1" x14ac:dyDescent="0.25">
      <c r="A94" s="2">
        <f>'[22]21111'!$A$12</f>
        <v>112</v>
      </c>
      <c r="B94" s="2">
        <f>'[22]21111'!$F$2</f>
        <v>405</v>
      </c>
      <c r="C94" s="1" t="str">
        <f>'[22]21111'!$F$3</f>
        <v>DIRECCIÓN  DE SISTEMAS DE INFORMACIÓN</v>
      </c>
      <c r="D94" s="2">
        <f>'[22]21111'!$F$4</f>
        <v>40501</v>
      </c>
      <c r="E94" s="1" t="str">
        <f>'[22]21111'!$F$5</f>
        <v>DIRECCIÓN  DE SISTEMAS DE INFORMACIÓN</v>
      </c>
      <c r="F94" s="2">
        <v>3000</v>
      </c>
      <c r="G94" s="2">
        <v>35311</v>
      </c>
      <c r="H94" s="114" t="s">
        <v>210</v>
      </c>
      <c r="I94" s="77">
        <f t="shared" si="9"/>
        <v>0</v>
      </c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>
        <f t="shared" si="8"/>
        <v>0</v>
      </c>
      <c r="W94" s="1"/>
      <c r="X94" s="1"/>
      <c r="Z94" s="221"/>
    </row>
    <row r="95" spans="1:26" s="118" customFormat="1" ht="42.75" hidden="1" x14ac:dyDescent="0.25">
      <c r="A95" s="2">
        <f>'[22]21111'!$A$12</f>
        <v>112</v>
      </c>
      <c r="B95" s="2">
        <f>'[22]21111'!$F$2</f>
        <v>405</v>
      </c>
      <c r="C95" s="1" t="str">
        <f>'[22]21111'!$F$3</f>
        <v>DIRECCIÓN  DE SISTEMAS DE INFORMACIÓN</v>
      </c>
      <c r="D95" s="2">
        <f>'[22]21111'!$F$4</f>
        <v>40501</v>
      </c>
      <c r="E95" s="1" t="str">
        <f>'[22]21111'!$F$5</f>
        <v>DIRECCIÓN  DE SISTEMAS DE INFORMACIÓN</v>
      </c>
      <c r="F95" s="2">
        <v>3000</v>
      </c>
      <c r="G95" s="2">
        <v>35411</v>
      </c>
      <c r="H95" s="114" t="s">
        <v>211</v>
      </c>
      <c r="I95" s="77">
        <f t="shared" si="9"/>
        <v>0</v>
      </c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>
        <f t="shared" si="8"/>
        <v>0</v>
      </c>
      <c r="W95" s="1"/>
      <c r="X95" s="1"/>
      <c r="Z95" s="221"/>
    </row>
    <row r="96" spans="1:26" s="118" customFormat="1" ht="28.5" hidden="1" x14ac:dyDescent="0.25">
      <c r="A96" s="2">
        <f>'[22]21111'!$A$12</f>
        <v>112</v>
      </c>
      <c r="B96" s="2">
        <f>'[22]21111'!$F$2</f>
        <v>405</v>
      </c>
      <c r="C96" s="1" t="str">
        <f>'[22]21111'!$F$3</f>
        <v>DIRECCIÓN  DE SISTEMAS DE INFORMACIÓN</v>
      </c>
      <c r="D96" s="2">
        <f>'[22]21111'!$F$4</f>
        <v>40501</v>
      </c>
      <c r="E96" s="1" t="str">
        <f>'[22]21111'!$F$5</f>
        <v>DIRECCIÓN  DE SISTEMAS DE INFORMACIÓN</v>
      </c>
      <c r="F96" s="2">
        <v>3000</v>
      </c>
      <c r="G96" s="2">
        <v>35511</v>
      </c>
      <c r="H96" s="114" t="s">
        <v>212</v>
      </c>
      <c r="I96" s="77">
        <f t="shared" si="9"/>
        <v>0</v>
      </c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>
        <f t="shared" si="8"/>
        <v>0</v>
      </c>
      <c r="W96" s="1"/>
      <c r="X96" s="1"/>
      <c r="Z96" s="221"/>
    </row>
    <row r="97" spans="1:26" s="118" customFormat="1" ht="28.5" hidden="1" x14ac:dyDescent="0.25">
      <c r="A97" s="2">
        <f>'[22]21111'!$A$12</f>
        <v>112</v>
      </c>
      <c r="B97" s="2">
        <f>'[22]21111'!$F$2</f>
        <v>405</v>
      </c>
      <c r="C97" s="1" t="str">
        <f>'[22]21111'!$F$3</f>
        <v>DIRECCIÓN  DE SISTEMAS DE INFORMACIÓN</v>
      </c>
      <c r="D97" s="2">
        <f>'[22]21111'!$F$4</f>
        <v>40501</v>
      </c>
      <c r="E97" s="1" t="str">
        <f>'[22]21111'!$F$5</f>
        <v>DIRECCIÓN  DE SISTEMAS DE INFORMACIÓN</v>
      </c>
      <c r="F97" s="2">
        <v>3000</v>
      </c>
      <c r="G97" s="2">
        <v>35611</v>
      </c>
      <c r="H97" s="114" t="s">
        <v>213</v>
      </c>
      <c r="I97" s="77">
        <f t="shared" si="9"/>
        <v>0</v>
      </c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>
        <f t="shared" si="8"/>
        <v>0</v>
      </c>
      <c r="W97" s="1"/>
      <c r="X97" s="1"/>
      <c r="Z97" s="221"/>
    </row>
    <row r="98" spans="1:26" s="118" customFormat="1" ht="28.5" x14ac:dyDescent="0.25">
      <c r="A98" s="2">
        <f>'[22]21111'!$A$12</f>
        <v>112</v>
      </c>
      <c r="B98" s="2">
        <f>'[22]21111'!$F$2</f>
        <v>405</v>
      </c>
      <c r="C98" s="1" t="str">
        <f>'[22]21111'!$F$3</f>
        <v>DIRECCIÓN  DE SISTEMAS DE INFORMACIÓN</v>
      </c>
      <c r="D98" s="2">
        <f>'[22]21111'!$F$4</f>
        <v>40501</v>
      </c>
      <c r="E98" s="1" t="str">
        <f>'[22]21111'!$F$5</f>
        <v>DIRECCIÓN  DE SISTEMAS DE INFORMACIÓN</v>
      </c>
      <c r="F98" s="2">
        <v>3000</v>
      </c>
      <c r="G98" s="266">
        <v>35711</v>
      </c>
      <c r="H98" s="114" t="s">
        <v>214</v>
      </c>
      <c r="I98" s="77">
        <v>46085.58</v>
      </c>
      <c r="J98" s="77">
        <v>0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23042.79</v>
      </c>
      <c r="Q98" s="77">
        <v>0</v>
      </c>
      <c r="R98" s="77">
        <v>0</v>
      </c>
      <c r="S98" s="77">
        <v>23042.79</v>
      </c>
      <c r="T98" s="77">
        <v>0</v>
      </c>
      <c r="U98" s="77">
        <v>0</v>
      </c>
      <c r="V98" s="77">
        <f t="shared" si="8"/>
        <v>46085.58</v>
      </c>
      <c r="W98" s="1"/>
      <c r="X98" s="1"/>
      <c r="Z98" s="221"/>
    </row>
    <row r="99" spans="1:26" s="118" customFormat="1" hidden="1" x14ac:dyDescent="0.25">
      <c r="A99" s="2">
        <f>'[22]21111'!$A$12</f>
        <v>112</v>
      </c>
      <c r="B99" s="2">
        <f>'[22]21111'!$F$2</f>
        <v>405</v>
      </c>
      <c r="C99" s="1" t="str">
        <f>'[22]21111'!$F$3</f>
        <v>DIRECCIÓN  DE SISTEMAS DE INFORMACIÓN</v>
      </c>
      <c r="D99" s="2">
        <f>'[22]21111'!$F$4</f>
        <v>40501</v>
      </c>
      <c r="E99" s="1" t="str">
        <f>'[22]21111'!$F$5</f>
        <v>DIRECCIÓN  DE SISTEMAS DE INFORMACIÓN</v>
      </c>
      <c r="F99" s="2">
        <v>3000</v>
      </c>
      <c r="G99" s="2">
        <v>35811</v>
      </c>
      <c r="H99" s="114" t="s">
        <v>215</v>
      </c>
      <c r="I99" s="77">
        <f>SUM(J99:V99)</f>
        <v>0</v>
      </c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>
        <f t="shared" si="8"/>
        <v>0</v>
      </c>
      <c r="W99" s="1"/>
      <c r="X99" s="1"/>
      <c r="Z99" s="221"/>
    </row>
    <row r="100" spans="1:26" s="118" customFormat="1" hidden="1" x14ac:dyDescent="0.25">
      <c r="A100" s="2">
        <f>'[22]21111'!$A$12</f>
        <v>112</v>
      </c>
      <c r="B100" s="2">
        <f>'[22]21111'!$F$2</f>
        <v>405</v>
      </c>
      <c r="C100" s="1" t="str">
        <f>'[22]21111'!$F$3</f>
        <v>DIRECCIÓN  DE SISTEMAS DE INFORMACIÓN</v>
      </c>
      <c r="D100" s="2">
        <f>'[22]21111'!$F$4</f>
        <v>40501</v>
      </c>
      <c r="E100" s="1" t="str">
        <f>'[22]21111'!$F$5</f>
        <v>DIRECCIÓN  DE SISTEMAS DE INFORMACIÓN</v>
      </c>
      <c r="F100" s="2">
        <v>3000</v>
      </c>
      <c r="G100" s="2">
        <v>35911</v>
      </c>
      <c r="H100" s="114" t="s">
        <v>216</v>
      </c>
      <c r="I100" s="77">
        <f t="shared" ref="I100:I134" si="10">SUM(J100:V100)</f>
        <v>0</v>
      </c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>
        <f t="shared" si="8"/>
        <v>0</v>
      </c>
      <c r="W100" s="1"/>
      <c r="X100" s="1"/>
      <c r="Z100" s="221"/>
    </row>
    <row r="101" spans="1:26" s="118" customFormat="1" ht="42.75" hidden="1" x14ac:dyDescent="0.25">
      <c r="A101" s="2">
        <f>'[22]21111'!$A$12</f>
        <v>112</v>
      </c>
      <c r="B101" s="2">
        <f>'[22]21111'!$F$2</f>
        <v>405</v>
      </c>
      <c r="C101" s="1" t="str">
        <f>'[22]21111'!$F$3</f>
        <v>DIRECCIÓN  DE SISTEMAS DE INFORMACIÓN</v>
      </c>
      <c r="D101" s="2">
        <f>'[22]21111'!$F$4</f>
        <v>40501</v>
      </c>
      <c r="E101" s="1" t="str">
        <f>'[22]21111'!$F$5</f>
        <v>DIRECCIÓN  DE SISTEMAS DE INFORMACIÓN</v>
      </c>
      <c r="F101" s="2">
        <v>3000</v>
      </c>
      <c r="G101" s="2">
        <v>36111</v>
      </c>
      <c r="H101" s="114" t="s">
        <v>217</v>
      </c>
      <c r="I101" s="77">
        <f t="shared" si="10"/>
        <v>0</v>
      </c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>
        <f t="shared" si="8"/>
        <v>0</v>
      </c>
      <c r="W101" s="1"/>
      <c r="X101" s="1"/>
      <c r="Z101" s="221"/>
    </row>
    <row r="102" spans="1:26" s="118" customFormat="1" ht="28.5" hidden="1" x14ac:dyDescent="0.25">
      <c r="A102" s="2">
        <f>'[22]21111'!$A$12</f>
        <v>112</v>
      </c>
      <c r="B102" s="2">
        <f>'[22]21111'!$F$2</f>
        <v>405</v>
      </c>
      <c r="C102" s="1" t="str">
        <f>'[22]21111'!$F$3</f>
        <v>DIRECCIÓN  DE SISTEMAS DE INFORMACIÓN</v>
      </c>
      <c r="D102" s="2">
        <f>'[22]21111'!$F$4</f>
        <v>40501</v>
      </c>
      <c r="E102" s="1" t="str">
        <f>'[22]21111'!$F$5</f>
        <v>DIRECCIÓN  DE SISTEMAS DE INFORMACIÓN</v>
      </c>
      <c r="F102" s="2">
        <v>3000</v>
      </c>
      <c r="G102" s="2">
        <v>36311</v>
      </c>
      <c r="H102" s="114" t="s">
        <v>218</v>
      </c>
      <c r="I102" s="77">
        <f t="shared" si="10"/>
        <v>0</v>
      </c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>
        <f t="shared" si="8"/>
        <v>0</v>
      </c>
      <c r="W102" s="1"/>
      <c r="X102" s="1"/>
      <c r="Z102" s="221"/>
    </row>
    <row r="103" spans="1:26" s="118" customFormat="1" hidden="1" x14ac:dyDescent="0.25">
      <c r="A103" s="2">
        <f>'[22]21111'!$A$12</f>
        <v>112</v>
      </c>
      <c r="B103" s="2">
        <f>'[22]21111'!$F$2</f>
        <v>405</v>
      </c>
      <c r="C103" s="1" t="str">
        <f>'[22]21111'!$F$3</f>
        <v>DIRECCIÓN  DE SISTEMAS DE INFORMACIÓN</v>
      </c>
      <c r="D103" s="2">
        <f>'[22]21111'!$F$4</f>
        <v>40501</v>
      </c>
      <c r="E103" s="1" t="str">
        <f>'[22]21111'!$F$5</f>
        <v>DIRECCIÓN  DE SISTEMAS DE INFORMACIÓN</v>
      </c>
      <c r="F103" s="2">
        <v>3000</v>
      </c>
      <c r="G103" s="2">
        <v>36411</v>
      </c>
      <c r="H103" s="114" t="s">
        <v>295</v>
      </c>
      <c r="I103" s="77">
        <f t="shared" si="10"/>
        <v>0</v>
      </c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>
        <f t="shared" si="8"/>
        <v>0</v>
      </c>
      <c r="W103" s="1"/>
      <c r="X103" s="1"/>
      <c r="Z103" s="221"/>
    </row>
    <row r="104" spans="1:26" s="118" customFormat="1" hidden="1" x14ac:dyDescent="0.25">
      <c r="A104" s="2">
        <f>'[22]21111'!$A$12</f>
        <v>112</v>
      </c>
      <c r="B104" s="2">
        <f>'[22]21111'!$F$2</f>
        <v>405</v>
      </c>
      <c r="C104" s="1" t="str">
        <f>'[22]21111'!$F$3</f>
        <v>DIRECCIÓN  DE SISTEMAS DE INFORMACIÓN</v>
      </c>
      <c r="D104" s="2">
        <f>'[22]21111'!$F$4</f>
        <v>40501</v>
      </c>
      <c r="E104" s="1" t="str">
        <f>'[22]21111'!$F$5</f>
        <v>DIRECCIÓN  DE SISTEMAS DE INFORMACIÓN</v>
      </c>
      <c r="F104" s="2">
        <v>3000</v>
      </c>
      <c r="G104" s="2">
        <v>36911</v>
      </c>
      <c r="H104" s="114" t="s">
        <v>219</v>
      </c>
      <c r="I104" s="77">
        <f t="shared" si="10"/>
        <v>0</v>
      </c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>
        <f t="shared" si="8"/>
        <v>0</v>
      </c>
      <c r="W104" s="1"/>
      <c r="X104" s="1"/>
      <c r="Z104" s="221"/>
    </row>
    <row r="105" spans="1:26" s="118" customFormat="1" hidden="1" x14ac:dyDescent="0.25">
      <c r="A105" s="2">
        <f>'[22]21111'!$A$12</f>
        <v>112</v>
      </c>
      <c r="B105" s="2">
        <f>'[22]21111'!$F$2</f>
        <v>405</v>
      </c>
      <c r="C105" s="1" t="str">
        <f>'[22]21111'!$F$3</f>
        <v>DIRECCIÓN  DE SISTEMAS DE INFORMACIÓN</v>
      </c>
      <c r="D105" s="2">
        <f>'[22]21111'!$F$4</f>
        <v>40501</v>
      </c>
      <c r="E105" s="1" t="str">
        <f>'[22]21111'!$F$5</f>
        <v>DIRECCIÓN  DE SISTEMAS DE INFORMACIÓN</v>
      </c>
      <c r="F105" s="2">
        <v>3000</v>
      </c>
      <c r="G105" s="2">
        <v>37111</v>
      </c>
      <c r="H105" s="114" t="s">
        <v>220</v>
      </c>
      <c r="I105" s="77">
        <f t="shared" si="10"/>
        <v>0</v>
      </c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>
        <f t="shared" si="8"/>
        <v>0</v>
      </c>
      <c r="W105" s="1"/>
      <c r="X105" s="1"/>
      <c r="Z105" s="221"/>
    </row>
    <row r="106" spans="1:26" s="118" customFormat="1" hidden="1" x14ac:dyDescent="0.25">
      <c r="A106" s="2">
        <f>'[22]21111'!$A$12</f>
        <v>112</v>
      </c>
      <c r="B106" s="2">
        <f>'[22]21111'!$F$2</f>
        <v>405</v>
      </c>
      <c r="C106" s="1" t="str">
        <f>'[22]21111'!$F$3</f>
        <v>DIRECCIÓN  DE SISTEMAS DE INFORMACIÓN</v>
      </c>
      <c r="D106" s="2">
        <f>'[22]21111'!$F$4</f>
        <v>40501</v>
      </c>
      <c r="E106" s="1" t="str">
        <f>'[22]21111'!$F$5</f>
        <v>DIRECCIÓN  DE SISTEMAS DE INFORMACIÓN</v>
      </c>
      <c r="F106" s="2">
        <v>3000</v>
      </c>
      <c r="G106" s="2">
        <v>37211</v>
      </c>
      <c r="H106" s="114" t="s">
        <v>221</v>
      </c>
      <c r="I106" s="77">
        <f t="shared" si="10"/>
        <v>0</v>
      </c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>
        <f t="shared" si="8"/>
        <v>0</v>
      </c>
      <c r="W106" s="1"/>
      <c r="X106" s="1"/>
      <c r="Z106" s="221"/>
    </row>
    <row r="107" spans="1:26" s="118" customFormat="1" hidden="1" x14ac:dyDescent="0.25">
      <c r="A107" s="2">
        <f>'[22]21111'!$A$12</f>
        <v>112</v>
      </c>
      <c r="B107" s="2">
        <f>'[22]21111'!$F$2</f>
        <v>405</v>
      </c>
      <c r="C107" s="1" t="str">
        <f>'[22]21111'!$F$3</f>
        <v>DIRECCIÓN  DE SISTEMAS DE INFORMACIÓN</v>
      </c>
      <c r="D107" s="2">
        <f>'[22]21111'!$F$4</f>
        <v>40501</v>
      </c>
      <c r="E107" s="1" t="str">
        <f>'[22]21111'!$F$5</f>
        <v>DIRECCIÓN  DE SISTEMAS DE INFORMACIÓN</v>
      </c>
      <c r="F107" s="2">
        <v>3000</v>
      </c>
      <c r="G107" s="2">
        <v>37411</v>
      </c>
      <c r="H107" s="114" t="s">
        <v>222</v>
      </c>
      <c r="I107" s="77">
        <f t="shared" si="10"/>
        <v>0</v>
      </c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>
        <f t="shared" si="8"/>
        <v>0</v>
      </c>
      <c r="W107" s="1"/>
      <c r="X107" s="1"/>
      <c r="Z107" s="221"/>
    </row>
    <row r="108" spans="1:26" s="118" customFormat="1" hidden="1" x14ac:dyDescent="0.25">
      <c r="A108" s="2">
        <f>'[22]21111'!$A$12</f>
        <v>112</v>
      </c>
      <c r="B108" s="2">
        <f>'[22]21111'!$F$2</f>
        <v>405</v>
      </c>
      <c r="C108" s="1" t="str">
        <f>'[22]21111'!$F$3</f>
        <v>DIRECCIÓN  DE SISTEMAS DE INFORMACIÓN</v>
      </c>
      <c r="D108" s="2">
        <f>'[22]21111'!$F$4</f>
        <v>40501</v>
      </c>
      <c r="E108" s="1" t="str">
        <f>'[22]21111'!$F$5</f>
        <v>DIRECCIÓN  DE SISTEMAS DE INFORMACIÓN</v>
      </c>
      <c r="F108" s="2">
        <v>3000</v>
      </c>
      <c r="G108" s="2">
        <v>37511</v>
      </c>
      <c r="H108" s="114" t="s">
        <v>223</v>
      </c>
      <c r="I108" s="77">
        <f t="shared" si="10"/>
        <v>0</v>
      </c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>
        <f t="shared" si="8"/>
        <v>0</v>
      </c>
      <c r="W108" s="1"/>
      <c r="X108" s="1"/>
      <c r="Z108" s="221"/>
    </row>
    <row r="109" spans="1:26" s="118" customFormat="1" hidden="1" x14ac:dyDescent="0.25">
      <c r="A109" s="2">
        <f>'[22]21111'!$A$12</f>
        <v>112</v>
      </c>
      <c r="B109" s="2">
        <f>'[22]21111'!$F$2</f>
        <v>405</v>
      </c>
      <c r="C109" s="1" t="str">
        <f>'[22]21111'!$F$3</f>
        <v>DIRECCIÓN  DE SISTEMAS DE INFORMACIÓN</v>
      </c>
      <c r="D109" s="2">
        <f>'[22]21111'!$F$4</f>
        <v>40501</v>
      </c>
      <c r="E109" s="1" t="str">
        <f>'[22]21111'!$F$5</f>
        <v>DIRECCIÓN  DE SISTEMAS DE INFORMACIÓN</v>
      </c>
      <c r="F109" s="2">
        <v>3000</v>
      </c>
      <c r="G109" s="2">
        <v>37611</v>
      </c>
      <c r="H109" s="114" t="s">
        <v>224</v>
      </c>
      <c r="I109" s="77">
        <f t="shared" si="10"/>
        <v>0</v>
      </c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>
        <f t="shared" si="8"/>
        <v>0</v>
      </c>
      <c r="W109" s="1"/>
      <c r="X109" s="1"/>
      <c r="Z109" s="221"/>
    </row>
    <row r="110" spans="1:26" s="118" customFormat="1" hidden="1" x14ac:dyDescent="0.25">
      <c r="A110" s="2">
        <f>'[22]21111'!$A$12</f>
        <v>112</v>
      </c>
      <c r="B110" s="2">
        <f>'[22]21111'!$F$2</f>
        <v>405</v>
      </c>
      <c r="C110" s="1" t="str">
        <f>'[22]21111'!$F$3</f>
        <v>DIRECCIÓN  DE SISTEMAS DE INFORMACIÓN</v>
      </c>
      <c r="D110" s="2">
        <f>'[22]21111'!$F$4</f>
        <v>40501</v>
      </c>
      <c r="E110" s="1" t="str">
        <f>'[22]21111'!$F$5</f>
        <v>DIRECCIÓN  DE SISTEMAS DE INFORMACIÓN</v>
      </c>
      <c r="F110" s="2">
        <v>3000</v>
      </c>
      <c r="G110" s="2">
        <v>38111</v>
      </c>
      <c r="H110" s="114" t="s">
        <v>225</v>
      </c>
      <c r="I110" s="77">
        <f t="shared" si="10"/>
        <v>0</v>
      </c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>
        <f t="shared" si="8"/>
        <v>0</v>
      </c>
      <c r="W110" s="1"/>
      <c r="X110" s="1"/>
      <c r="Z110" s="221"/>
    </row>
    <row r="111" spans="1:26" s="118" customFormat="1" hidden="1" x14ac:dyDescent="0.25">
      <c r="A111" s="2">
        <f>'[22]21111'!$A$12</f>
        <v>112</v>
      </c>
      <c r="B111" s="2">
        <f>'[22]21111'!$F$2</f>
        <v>405</v>
      </c>
      <c r="C111" s="1" t="str">
        <f>'[22]21111'!$F$3</f>
        <v>DIRECCIÓN  DE SISTEMAS DE INFORMACIÓN</v>
      </c>
      <c r="D111" s="2">
        <f>'[22]21111'!$F$4</f>
        <v>40501</v>
      </c>
      <c r="E111" s="1" t="str">
        <f>'[22]21111'!$F$5</f>
        <v>DIRECCIÓN  DE SISTEMAS DE INFORMACIÓN</v>
      </c>
      <c r="F111" s="2">
        <v>3000</v>
      </c>
      <c r="G111" s="2">
        <v>38211</v>
      </c>
      <c r="H111" s="114" t="s">
        <v>226</v>
      </c>
      <c r="I111" s="77">
        <f t="shared" si="10"/>
        <v>0</v>
      </c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>
        <f t="shared" si="8"/>
        <v>0</v>
      </c>
      <c r="W111" s="1"/>
      <c r="X111" s="1"/>
      <c r="Z111" s="221"/>
    </row>
    <row r="112" spans="1:26" s="118" customFormat="1" hidden="1" x14ac:dyDescent="0.25">
      <c r="A112" s="2">
        <f>'[22]21111'!$A$12</f>
        <v>112</v>
      </c>
      <c r="B112" s="2">
        <f>'[22]21111'!$F$2</f>
        <v>405</v>
      </c>
      <c r="C112" s="1" t="str">
        <f>'[22]21111'!$F$3</f>
        <v>DIRECCIÓN  DE SISTEMAS DE INFORMACIÓN</v>
      </c>
      <c r="D112" s="2">
        <f>'[22]21111'!$F$4</f>
        <v>40501</v>
      </c>
      <c r="E112" s="1" t="str">
        <f>'[22]21111'!$F$5</f>
        <v>DIRECCIÓN  DE SISTEMAS DE INFORMACIÓN</v>
      </c>
      <c r="F112" s="2">
        <v>3000</v>
      </c>
      <c r="G112" s="2">
        <v>38311</v>
      </c>
      <c r="H112" s="114" t="s">
        <v>227</v>
      </c>
      <c r="I112" s="77">
        <f t="shared" si="10"/>
        <v>0</v>
      </c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>
        <f t="shared" si="8"/>
        <v>0</v>
      </c>
      <c r="W112" s="1"/>
      <c r="X112" s="1"/>
      <c r="Z112" s="221"/>
    </row>
    <row r="113" spans="1:26" s="118" customFormat="1" hidden="1" x14ac:dyDescent="0.25">
      <c r="A113" s="2">
        <f>'[22]21111'!$A$12</f>
        <v>112</v>
      </c>
      <c r="B113" s="2">
        <f>'[22]21111'!$F$2</f>
        <v>405</v>
      </c>
      <c r="C113" s="1" t="str">
        <f>'[22]21111'!$F$3</f>
        <v>DIRECCIÓN  DE SISTEMAS DE INFORMACIÓN</v>
      </c>
      <c r="D113" s="2">
        <f>'[22]21111'!$F$4</f>
        <v>40501</v>
      </c>
      <c r="E113" s="1" t="str">
        <f>'[22]21111'!$F$5</f>
        <v>DIRECCIÓN  DE SISTEMAS DE INFORMACIÓN</v>
      </c>
      <c r="F113" s="2">
        <v>3000</v>
      </c>
      <c r="G113" s="2">
        <v>38511</v>
      </c>
      <c r="H113" s="114" t="s">
        <v>228</v>
      </c>
      <c r="I113" s="77">
        <f t="shared" si="10"/>
        <v>0</v>
      </c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>
        <f t="shared" si="8"/>
        <v>0</v>
      </c>
      <c r="W113" s="1"/>
      <c r="X113" s="1"/>
      <c r="Z113" s="221"/>
    </row>
    <row r="114" spans="1:26" s="118" customFormat="1" hidden="1" x14ac:dyDescent="0.25">
      <c r="A114" s="2">
        <f>'[22]21111'!$A$12</f>
        <v>112</v>
      </c>
      <c r="B114" s="2">
        <f>'[22]21111'!$F$2</f>
        <v>405</v>
      </c>
      <c r="C114" s="1" t="str">
        <f>'[22]21111'!$F$3</f>
        <v>DIRECCIÓN  DE SISTEMAS DE INFORMACIÓN</v>
      </c>
      <c r="D114" s="2">
        <f>'[22]21111'!$F$4</f>
        <v>40501</v>
      </c>
      <c r="E114" s="1" t="str">
        <f>'[22]21111'!$F$5</f>
        <v>DIRECCIÓN  DE SISTEMAS DE INFORMACIÓN</v>
      </c>
      <c r="F114" s="2">
        <v>3000</v>
      </c>
      <c r="G114" s="2">
        <v>39111</v>
      </c>
      <c r="H114" s="114" t="s">
        <v>229</v>
      </c>
      <c r="I114" s="77">
        <f t="shared" si="10"/>
        <v>0</v>
      </c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>
        <f t="shared" si="8"/>
        <v>0</v>
      </c>
      <c r="W114" s="1"/>
      <c r="X114" s="1"/>
      <c r="Z114" s="221"/>
    </row>
    <row r="115" spans="1:26" s="118" customFormat="1" hidden="1" x14ac:dyDescent="0.25">
      <c r="A115" s="2">
        <f>'[22]21111'!$A$12</f>
        <v>112</v>
      </c>
      <c r="B115" s="2">
        <f>'[22]21111'!$F$2</f>
        <v>405</v>
      </c>
      <c r="C115" s="1" t="str">
        <f>'[22]21111'!$F$3</f>
        <v>DIRECCIÓN  DE SISTEMAS DE INFORMACIÓN</v>
      </c>
      <c r="D115" s="2">
        <f>'[22]21111'!$F$4</f>
        <v>40501</v>
      </c>
      <c r="E115" s="1" t="str">
        <f>'[22]21111'!$F$5</f>
        <v>DIRECCIÓN  DE SISTEMAS DE INFORMACIÓN</v>
      </c>
      <c r="F115" s="2">
        <v>3000</v>
      </c>
      <c r="G115" s="2">
        <v>39211</v>
      </c>
      <c r="H115" s="114" t="s">
        <v>230</v>
      </c>
      <c r="I115" s="77">
        <f t="shared" si="10"/>
        <v>0</v>
      </c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>
        <f t="shared" si="8"/>
        <v>0</v>
      </c>
      <c r="W115" s="1"/>
      <c r="X115" s="1"/>
      <c r="Z115" s="221"/>
    </row>
    <row r="116" spans="1:26" s="118" customFormat="1" ht="28.5" hidden="1" x14ac:dyDescent="0.25">
      <c r="A116" s="2">
        <f>'[22]21111'!$A$12</f>
        <v>112</v>
      </c>
      <c r="B116" s="2">
        <f>'[22]21111'!$F$2</f>
        <v>405</v>
      </c>
      <c r="C116" s="1" t="str">
        <f>'[22]21111'!$F$3</f>
        <v>DIRECCIÓN  DE SISTEMAS DE INFORMACIÓN</v>
      </c>
      <c r="D116" s="2">
        <f>'[22]21111'!$F$4</f>
        <v>40501</v>
      </c>
      <c r="E116" s="1" t="str">
        <f>'[22]21111'!$F$5</f>
        <v>DIRECCIÓN  DE SISTEMAS DE INFORMACIÓN</v>
      </c>
      <c r="F116" s="2">
        <v>3000</v>
      </c>
      <c r="G116" s="2">
        <v>39411</v>
      </c>
      <c r="H116" s="114" t="s">
        <v>231</v>
      </c>
      <c r="I116" s="77">
        <f t="shared" si="10"/>
        <v>0</v>
      </c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>
        <f t="shared" si="8"/>
        <v>0</v>
      </c>
      <c r="W116" s="1"/>
      <c r="X116" s="1"/>
      <c r="Z116" s="221"/>
    </row>
    <row r="117" spans="1:26" s="118" customFormat="1" hidden="1" x14ac:dyDescent="0.25">
      <c r="A117" s="2">
        <f>'[22]21111'!$A$12</f>
        <v>112</v>
      </c>
      <c r="B117" s="2">
        <f>'[22]21111'!$F$2</f>
        <v>405</v>
      </c>
      <c r="C117" s="1" t="str">
        <f>'[22]21111'!$F$3</f>
        <v>DIRECCIÓN  DE SISTEMAS DE INFORMACIÓN</v>
      </c>
      <c r="D117" s="2">
        <f>'[22]21111'!$F$4</f>
        <v>40501</v>
      </c>
      <c r="E117" s="1" t="str">
        <f>'[22]21111'!$F$5</f>
        <v>DIRECCIÓN  DE SISTEMAS DE INFORMACIÓN</v>
      </c>
      <c r="F117" s="2">
        <v>3000</v>
      </c>
      <c r="G117" s="2">
        <v>39511</v>
      </c>
      <c r="H117" s="114" t="s">
        <v>232</v>
      </c>
      <c r="I117" s="77">
        <f t="shared" si="10"/>
        <v>0</v>
      </c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>
        <f t="shared" si="8"/>
        <v>0</v>
      </c>
      <c r="W117" s="1"/>
      <c r="X117" s="1"/>
      <c r="Z117" s="221"/>
    </row>
    <row r="118" spans="1:26" s="118" customFormat="1" hidden="1" x14ac:dyDescent="0.25">
      <c r="A118" s="2">
        <f>'[22]21111'!$A$12</f>
        <v>112</v>
      </c>
      <c r="B118" s="2">
        <f>'[22]21111'!$F$2</f>
        <v>405</v>
      </c>
      <c r="C118" s="1" t="str">
        <f>'[22]21111'!$F$3</f>
        <v>DIRECCIÓN  DE SISTEMAS DE INFORMACIÓN</v>
      </c>
      <c r="D118" s="2">
        <f>'[22]21111'!$F$4</f>
        <v>40501</v>
      </c>
      <c r="E118" s="1" t="str">
        <f>'[22]21111'!$F$5</f>
        <v>DIRECCIÓN  DE SISTEMAS DE INFORMACIÓN</v>
      </c>
      <c r="F118" s="2">
        <v>3000</v>
      </c>
      <c r="G118" s="2">
        <v>39611</v>
      </c>
      <c r="H118" s="114" t="s">
        <v>233</v>
      </c>
      <c r="I118" s="77">
        <f t="shared" si="10"/>
        <v>0</v>
      </c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>
        <f t="shared" si="8"/>
        <v>0</v>
      </c>
      <c r="W118" s="1"/>
      <c r="X118" s="1"/>
      <c r="Z118" s="221"/>
    </row>
    <row r="119" spans="1:26" s="118" customFormat="1" ht="28.5" hidden="1" x14ac:dyDescent="0.25">
      <c r="A119" s="2">
        <f>'[22]21111'!$A$12</f>
        <v>112</v>
      </c>
      <c r="B119" s="2">
        <f>'[22]21111'!$F$2</f>
        <v>405</v>
      </c>
      <c r="C119" s="1" t="str">
        <f>'[22]21111'!$F$3</f>
        <v>DIRECCIÓN  DE SISTEMAS DE INFORMACIÓN</v>
      </c>
      <c r="D119" s="2">
        <f>'[22]21111'!$F$4</f>
        <v>40501</v>
      </c>
      <c r="E119" s="1" t="str">
        <f>'[22]21111'!$F$5</f>
        <v>DIRECCIÓN  DE SISTEMAS DE INFORMACIÓN</v>
      </c>
      <c r="F119" s="2">
        <v>3000</v>
      </c>
      <c r="G119" s="2">
        <v>39811</v>
      </c>
      <c r="H119" s="114" t="s">
        <v>234</v>
      </c>
      <c r="I119" s="77">
        <f t="shared" si="10"/>
        <v>0</v>
      </c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>
        <f t="shared" si="8"/>
        <v>0</v>
      </c>
      <c r="W119" s="1"/>
      <c r="X119" s="1"/>
      <c r="Z119" s="221"/>
    </row>
    <row r="120" spans="1:26" s="118" customFormat="1" hidden="1" x14ac:dyDescent="0.25">
      <c r="A120" s="2">
        <f>'[22]21111'!$A$12</f>
        <v>112</v>
      </c>
      <c r="B120" s="2">
        <f>'[22]21111'!$F$2</f>
        <v>405</v>
      </c>
      <c r="C120" s="1" t="str">
        <f>'[22]21111'!$F$3</f>
        <v>DIRECCIÓN  DE SISTEMAS DE INFORMACIÓN</v>
      </c>
      <c r="D120" s="2">
        <f>'[22]21111'!$F$4</f>
        <v>40501</v>
      </c>
      <c r="E120" s="1" t="str">
        <f>'[22]21111'!$F$5</f>
        <v>DIRECCIÓN  DE SISTEMAS DE INFORMACIÓN</v>
      </c>
      <c r="F120" s="2">
        <v>3000</v>
      </c>
      <c r="G120" s="2">
        <v>39911</v>
      </c>
      <c r="H120" s="114" t="s">
        <v>235</v>
      </c>
      <c r="I120" s="77">
        <f t="shared" si="10"/>
        <v>0</v>
      </c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>
        <f t="shared" si="8"/>
        <v>0</v>
      </c>
      <c r="W120" s="1"/>
      <c r="X120" s="1"/>
      <c r="Z120" s="221"/>
    </row>
    <row r="121" spans="1:26" s="118" customFormat="1" ht="28.5" hidden="1" x14ac:dyDescent="0.25">
      <c r="A121" s="2">
        <f>'[22]21111'!$A$12</f>
        <v>112</v>
      </c>
      <c r="B121" s="2">
        <f>'[22]21111'!$F$2</f>
        <v>405</v>
      </c>
      <c r="C121" s="1" t="str">
        <f>'[22]21111'!$F$3</f>
        <v>DIRECCIÓN  DE SISTEMAS DE INFORMACIÓN</v>
      </c>
      <c r="D121" s="2">
        <f>'[22]21111'!$F$4</f>
        <v>40501</v>
      </c>
      <c r="E121" s="1" t="str">
        <f>'[22]21111'!$F$5</f>
        <v>DIRECCIÓN  DE SISTEMAS DE INFORMACIÓN</v>
      </c>
      <c r="F121" s="2">
        <v>4000</v>
      </c>
      <c r="G121" s="2">
        <v>41411</v>
      </c>
      <c r="H121" s="114" t="s">
        <v>296</v>
      </c>
      <c r="I121" s="77">
        <f t="shared" si="10"/>
        <v>0</v>
      </c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>
        <f t="shared" si="8"/>
        <v>0</v>
      </c>
      <c r="W121" s="1"/>
      <c r="X121" s="1"/>
      <c r="Z121" s="221"/>
    </row>
    <row r="122" spans="1:26" s="118" customFormat="1" hidden="1" x14ac:dyDescent="0.25">
      <c r="A122" s="2">
        <f>'[22]21111'!$A$12</f>
        <v>112</v>
      </c>
      <c r="B122" s="2">
        <f>'[22]21111'!$F$2</f>
        <v>405</v>
      </c>
      <c r="C122" s="1" t="str">
        <f>'[22]21111'!$F$3</f>
        <v>DIRECCIÓN  DE SISTEMAS DE INFORMACIÓN</v>
      </c>
      <c r="D122" s="2">
        <f>'[22]21111'!$F$4</f>
        <v>40501</v>
      </c>
      <c r="E122" s="1" t="str">
        <f>'[22]21111'!$F$5</f>
        <v>DIRECCIÓN  DE SISTEMAS DE INFORMACIÓN</v>
      </c>
      <c r="F122" s="2">
        <v>4000</v>
      </c>
      <c r="G122" s="2">
        <v>43611</v>
      </c>
      <c r="H122" s="114" t="s">
        <v>236</v>
      </c>
      <c r="I122" s="77">
        <f t="shared" si="10"/>
        <v>0</v>
      </c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>
        <f t="shared" si="8"/>
        <v>0</v>
      </c>
      <c r="W122" s="1"/>
      <c r="X122" s="1"/>
      <c r="Z122" s="221"/>
    </row>
    <row r="123" spans="1:26" s="118" customFormat="1" hidden="1" x14ac:dyDescent="0.25">
      <c r="A123" s="2">
        <f>'[22]21111'!$A$12</f>
        <v>112</v>
      </c>
      <c r="B123" s="2">
        <f>'[22]21111'!$F$2</f>
        <v>405</v>
      </c>
      <c r="C123" s="1" t="str">
        <f>'[22]21111'!$F$3</f>
        <v>DIRECCIÓN  DE SISTEMAS DE INFORMACIÓN</v>
      </c>
      <c r="D123" s="2">
        <f>'[22]21111'!$F$4</f>
        <v>40501</v>
      </c>
      <c r="E123" s="1" t="str">
        <f>'[22]21111'!$F$5</f>
        <v>DIRECCIÓN  DE SISTEMAS DE INFORMACIÓN</v>
      </c>
      <c r="F123" s="2">
        <v>4000</v>
      </c>
      <c r="G123" s="2">
        <v>44111</v>
      </c>
      <c r="H123" s="114" t="s">
        <v>237</v>
      </c>
      <c r="I123" s="77">
        <f t="shared" si="10"/>
        <v>0</v>
      </c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>
        <f t="shared" si="8"/>
        <v>0</v>
      </c>
      <c r="W123" s="1"/>
      <c r="X123" s="1"/>
      <c r="Z123" s="221"/>
    </row>
    <row r="124" spans="1:26" s="118" customFormat="1" ht="28.5" hidden="1" x14ac:dyDescent="0.25">
      <c r="A124" s="2">
        <f>'[22]21111'!$A$12</f>
        <v>112</v>
      </c>
      <c r="B124" s="2">
        <f>'[22]21111'!$F$2</f>
        <v>405</v>
      </c>
      <c r="C124" s="1" t="str">
        <f>'[22]21111'!$F$3</f>
        <v>DIRECCIÓN  DE SISTEMAS DE INFORMACIÓN</v>
      </c>
      <c r="D124" s="2">
        <f>'[22]21111'!$F$4</f>
        <v>40501</v>
      </c>
      <c r="E124" s="1" t="str">
        <f>'[22]21111'!$F$5</f>
        <v>DIRECCIÓN  DE SISTEMAS DE INFORMACIÓN</v>
      </c>
      <c r="F124" s="2">
        <v>4000</v>
      </c>
      <c r="G124" s="2">
        <v>44211</v>
      </c>
      <c r="H124" s="114" t="s">
        <v>238</v>
      </c>
      <c r="I124" s="77">
        <f t="shared" si="10"/>
        <v>0</v>
      </c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>
        <f t="shared" si="8"/>
        <v>0</v>
      </c>
      <c r="W124" s="1"/>
      <c r="X124" s="1"/>
      <c r="Z124" s="221"/>
    </row>
    <row r="125" spans="1:26" s="118" customFormat="1" hidden="1" x14ac:dyDescent="0.25">
      <c r="A125" s="2">
        <f>'[22]21111'!$A$12</f>
        <v>112</v>
      </c>
      <c r="B125" s="2">
        <f>'[22]21111'!$F$2</f>
        <v>405</v>
      </c>
      <c r="C125" s="1" t="str">
        <f>'[22]21111'!$F$3</f>
        <v>DIRECCIÓN  DE SISTEMAS DE INFORMACIÓN</v>
      </c>
      <c r="D125" s="2">
        <f>'[22]21111'!$F$4</f>
        <v>40501</v>
      </c>
      <c r="E125" s="1" t="str">
        <f>'[22]21111'!$F$5</f>
        <v>DIRECCIÓN  DE SISTEMAS DE INFORMACIÓN</v>
      </c>
      <c r="F125" s="2">
        <v>4000</v>
      </c>
      <c r="G125" s="2">
        <v>44311</v>
      </c>
      <c r="H125" s="114" t="s">
        <v>239</v>
      </c>
      <c r="I125" s="77">
        <f t="shared" si="10"/>
        <v>0</v>
      </c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>
        <f t="shared" si="8"/>
        <v>0</v>
      </c>
      <c r="W125" s="1"/>
      <c r="X125" s="1"/>
      <c r="Z125" s="221"/>
    </row>
    <row r="126" spans="1:26" s="118" customFormat="1" ht="28.5" hidden="1" x14ac:dyDescent="0.25">
      <c r="A126" s="2">
        <f>'[22]21111'!$A$12</f>
        <v>112</v>
      </c>
      <c r="B126" s="2">
        <f>'[22]21111'!$F$2</f>
        <v>405</v>
      </c>
      <c r="C126" s="1" t="str">
        <f>'[22]21111'!$F$3</f>
        <v>DIRECCIÓN  DE SISTEMAS DE INFORMACIÓN</v>
      </c>
      <c r="D126" s="2">
        <f>'[22]21111'!$F$4</f>
        <v>40501</v>
      </c>
      <c r="E126" s="1" t="str">
        <f>'[22]21111'!$F$5</f>
        <v>DIRECCIÓN  DE SISTEMAS DE INFORMACIÓN</v>
      </c>
      <c r="F126" s="2">
        <v>4000</v>
      </c>
      <c r="G126" s="2">
        <v>44511</v>
      </c>
      <c r="H126" s="114" t="s">
        <v>240</v>
      </c>
      <c r="I126" s="77">
        <f t="shared" si="10"/>
        <v>0</v>
      </c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>
        <f t="shared" si="8"/>
        <v>0</v>
      </c>
      <c r="W126" s="1"/>
      <c r="X126" s="1"/>
      <c r="Z126" s="221"/>
    </row>
    <row r="127" spans="1:26" s="118" customFormat="1" ht="28.5" hidden="1" x14ac:dyDescent="0.25">
      <c r="A127" s="2">
        <f>'[22]21111'!$A$12</f>
        <v>112</v>
      </c>
      <c r="B127" s="2">
        <f>'[22]21111'!$F$2</f>
        <v>405</v>
      </c>
      <c r="C127" s="1" t="str">
        <f>'[22]21111'!$F$3</f>
        <v>DIRECCIÓN  DE SISTEMAS DE INFORMACIÓN</v>
      </c>
      <c r="D127" s="2">
        <f>'[22]21111'!$F$4</f>
        <v>40501</v>
      </c>
      <c r="E127" s="1" t="str">
        <f>'[22]21111'!$F$5</f>
        <v>DIRECCIÓN  DE SISTEMAS DE INFORMACIÓN</v>
      </c>
      <c r="F127" s="2">
        <v>4000</v>
      </c>
      <c r="G127" s="2">
        <v>44811</v>
      </c>
      <c r="H127" s="114" t="s">
        <v>241</v>
      </c>
      <c r="I127" s="77">
        <f t="shared" si="10"/>
        <v>0</v>
      </c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>
        <f t="shared" si="8"/>
        <v>0</v>
      </c>
      <c r="W127" s="1"/>
      <c r="X127" s="1"/>
      <c r="Z127" s="221"/>
    </row>
    <row r="128" spans="1:26" s="118" customFormat="1" hidden="1" x14ac:dyDescent="0.25">
      <c r="A128" s="2">
        <f>'[22]21111'!$A$12</f>
        <v>112</v>
      </c>
      <c r="B128" s="2">
        <f>'[22]21111'!$F$2</f>
        <v>405</v>
      </c>
      <c r="C128" s="1" t="str">
        <f>'[22]21111'!$F$3</f>
        <v>DIRECCIÓN  DE SISTEMAS DE INFORMACIÓN</v>
      </c>
      <c r="D128" s="2">
        <f>'[22]21111'!$F$4</f>
        <v>40501</v>
      </c>
      <c r="E128" s="1" t="str">
        <f>'[22]21111'!$F$5</f>
        <v>DIRECCIÓN  DE SISTEMAS DE INFORMACIÓN</v>
      </c>
      <c r="F128" s="2">
        <v>4000</v>
      </c>
      <c r="G128" s="2">
        <v>45114</v>
      </c>
      <c r="H128" s="114" t="s">
        <v>242</v>
      </c>
      <c r="I128" s="77">
        <f t="shared" si="10"/>
        <v>0</v>
      </c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>
        <f t="shared" si="8"/>
        <v>0</v>
      </c>
      <c r="W128" s="1"/>
      <c r="X128" s="1"/>
      <c r="Z128" s="221"/>
    </row>
    <row r="129" spans="1:26" s="118" customFormat="1" hidden="1" x14ac:dyDescent="0.25">
      <c r="A129" s="2">
        <f>'[22]21111'!$A$12</f>
        <v>112</v>
      </c>
      <c r="B129" s="2">
        <f>'[22]21111'!$F$2</f>
        <v>405</v>
      </c>
      <c r="C129" s="1" t="str">
        <f>'[22]21111'!$F$3</f>
        <v>DIRECCIÓN  DE SISTEMAS DE INFORMACIÓN</v>
      </c>
      <c r="D129" s="2">
        <f>'[22]21111'!$F$4</f>
        <v>40501</v>
      </c>
      <c r="E129" s="1" t="str">
        <f>'[22]21111'!$F$5</f>
        <v>DIRECCIÓN  DE SISTEMAS DE INFORMACIÓN</v>
      </c>
      <c r="F129" s="2">
        <v>4000</v>
      </c>
      <c r="G129" s="2">
        <v>45214</v>
      </c>
      <c r="H129" s="114" t="s">
        <v>243</v>
      </c>
      <c r="I129" s="77">
        <f t="shared" si="10"/>
        <v>0</v>
      </c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>
        <f t="shared" si="8"/>
        <v>0</v>
      </c>
      <c r="W129" s="1"/>
      <c r="X129" s="1"/>
      <c r="Z129" s="221"/>
    </row>
    <row r="130" spans="1:26" s="118" customFormat="1" hidden="1" x14ac:dyDescent="0.25">
      <c r="A130" s="2">
        <f>'[22]21111'!$A$12</f>
        <v>112</v>
      </c>
      <c r="B130" s="2">
        <f>'[22]21111'!$F$2</f>
        <v>405</v>
      </c>
      <c r="C130" s="1" t="str">
        <f>'[22]21111'!$F$3</f>
        <v>DIRECCIÓN  DE SISTEMAS DE INFORMACIÓN</v>
      </c>
      <c r="D130" s="2">
        <f>'[22]21111'!$F$4</f>
        <v>40501</v>
      </c>
      <c r="E130" s="1" t="str">
        <f>'[22]21111'!$F$5</f>
        <v>DIRECCIÓN  DE SISTEMAS DE INFORMACIÓN</v>
      </c>
      <c r="F130" s="2">
        <v>4000</v>
      </c>
      <c r="G130" s="2">
        <v>45914</v>
      </c>
      <c r="H130" s="114" t="s">
        <v>244</v>
      </c>
      <c r="I130" s="77">
        <f t="shared" si="10"/>
        <v>0</v>
      </c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>
        <f t="shared" si="8"/>
        <v>0</v>
      </c>
      <c r="W130" s="1"/>
      <c r="X130" s="1"/>
      <c r="Z130" s="221"/>
    </row>
    <row r="131" spans="1:26" s="118" customFormat="1" ht="28.5" hidden="1" x14ac:dyDescent="0.25">
      <c r="A131" s="2">
        <f>'[22]21111'!$A$12</f>
        <v>112</v>
      </c>
      <c r="B131" s="2">
        <f>'[22]21111'!$F$2</f>
        <v>405</v>
      </c>
      <c r="C131" s="1" t="str">
        <f>'[22]21111'!$F$3</f>
        <v>DIRECCIÓN  DE SISTEMAS DE INFORMACIÓN</v>
      </c>
      <c r="D131" s="2">
        <f>'[22]21111'!$F$4</f>
        <v>40501</v>
      </c>
      <c r="E131" s="1" t="str">
        <f>'[22]21111'!$F$5</f>
        <v>DIRECCIÓN  DE SISTEMAS DE INFORMACIÓN</v>
      </c>
      <c r="F131" s="2">
        <v>4000</v>
      </c>
      <c r="G131" s="2">
        <v>49211</v>
      </c>
      <c r="H131" s="114" t="s">
        <v>245</v>
      </c>
      <c r="I131" s="77">
        <f t="shared" si="10"/>
        <v>0</v>
      </c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>
        <f t="shared" si="8"/>
        <v>0</v>
      </c>
      <c r="W131" s="1"/>
      <c r="X131" s="1"/>
      <c r="Z131" s="221"/>
    </row>
    <row r="132" spans="1:26" s="118" customFormat="1" hidden="1" x14ac:dyDescent="0.25">
      <c r="A132" s="2">
        <f>'[22]21111'!$A$12</f>
        <v>112</v>
      </c>
      <c r="B132" s="2">
        <f>'[22]21111'!$F$2</f>
        <v>405</v>
      </c>
      <c r="C132" s="1" t="str">
        <f>'[22]21111'!$F$3</f>
        <v>DIRECCIÓN  DE SISTEMAS DE INFORMACIÓN</v>
      </c>
      <c r="D132" s="2">
        <f>'[22]21111'!$F$4</f>
        <v>40501</v>
      </c>
      <c r="E132" s="1" t="str">
        <f>'[22]21111'!$F$5</f>
        <v>DIRECCIÓN  DE SISTEMAS DE INFORMACIÓN</v>
      </c>
      <c r="F132" s="2">
        <v>5000</v>
      </c>
      <c r="G132" s="2">
        <v>51112</v>
      </c>
      <c r="H132" s="114" t="s">
        <v>246</v>
      </c>
      <c r="I132" s="77">
        <f t="shared" si="10"/>
        <v>0</v>
      </c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>
        <f t="shared" si="8"/>
        <v>0</v>
      </c>
      <c r="W132" s="1"/>
      <c r="X132" s="1"/>
      <c r="Z132" s="221"/>
    </row>
    <row r="133" spans="1:26" s="118" customFormat="1" hidden="1" x14ac:dyDescent="0.25">
      <c r="A133" s="2">
        <f>'[22]21111'!$A$12</f>
        <v>112</v>
      </c>
      <c r="B133" s="2">
        <f>'[22]21111'!$F$2</f>
        <v>405</v>
      </c>
      <c r="C133" s="1" t="str">
        <f>'[22]21111'!$F$3</f>
        <v>DIRECCIÓN  DE SISTEMAS DE INFORMACIÓN</v>
      </c>
      <c r="D133" s="2">
        <f>'[22]21111'!$F$4</f>
        <v>40501</v>
      </c>
      <c r="E133" s="1" t="str">
        <f>'[22]21111'!$F$5</f>
        <v>DIRECCIÓN  DE SISTEMAS DE INFORMACIÓN</v>
      </c>
      <c r="F133" s="2">
        <v>5000</v>
      </c>
      <c r="G133" s="2">
        <v>51212</v>
      </c>
      <c r="H133" s="114" t="s">
        <v>297</v>
      </c>
      <c r="I133" s="77">
        <f t="shared" si="10"/>
        <v>0</v>
      </c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>
        <f t="shared" si="8"/>
        <v>0</v>
      </c>
      <c r="W133" s="1"/>
      <c r="X133" s="1"/>
      <c r="Z133" s="221"/>
    </row>
    <row r="134" spans="1:26" s="118" customFormat="1" hidden="1" x14ac:dyDescent="0.25">
      <c r="A134" s="2">
        <f>'[22]21111'!$A$12</f>
        <v>112</v>
      </c>
      <c r="B134" s="2">
        <f>'[22]21111'!$F$2</f>
        <v>405</v>
      </c>
      <c r="C134" s="1" t="str">
        <f>'[22]21111'!$F$3</f>
        <v>DIRECCIÓN  DE SISTEMAS DE INFORMACIÓN</v>
      </c>
      <c r="D134" s="2">
        <f>'[22]21111'!$F$4</f>
        <v>40501</v>
      </c>
      <c r="E134" s="1" t="str">
        <f>'[22]21111'!$F$5</f>
        <v>DIRECCIÓN  DE SISTEMAS DE INFORMACIÓN</v>
      </c>
      <c r="F134" s="2">
        <v>5000</v>
      </c>
      <c r="G134" s="2">
        <v>51312</v>
      </c>
      <c r="H134" s="114" t="s">
        <v>247</v>
      </c>
      <c r="I134" s="77">
        <f t="shared" si="10"/>
        <v>0</v>
      </c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>
        <f t="shared" si="8"/>
        <v>0</v>
      </c>
      <c r="W134" s="1"/>
      <c r="X134" s="1"/>
      <c r="Z134" s="221"/>
    </row>
    <row r="135" spans="1:26" s="118" customFormat="1" ht="28.5" x14ac:dyDescent="0.25">
      <c r="A135" s="2">
        <f>'[22]21111'!$A$12</f>
        <v>112</v>
      </c>
      <c r="B135" s="2">
        <f>'[22]21111'!$F$2</f>
        <v>405</v>
      </c>
      <c r="C135" s="1" t="str">
        <f>'[22]21111'!$F$3</f>
        <v>DIRECCIÓN  DE SISTEMAS DE INFORMACIÓN</v>
      </c>
      <c r="D135" s="2">
        <f>'[22]21111'!$F$4</f>
        <v>40501</v>
      </c>
      <c r="E135" s="1" t="str">
        <f>'[22]21111'!$F$5</f>
        <v>DIRECCIÓN  DE SISTEMAS DE INFORMACIÓN</v>
      </c>
      <c r="F135" s="2">
        <v>5000</v>
      </c>
      <c r="G135" s="266">
        <v>51512</v>
      </c>
      <c r="H135" s="114" t="s">
        <v>248</v>
      </c>
      <c r="I135" s="77">
        <v>98827.24</v>
      </c>
      <c r="J135" s="77">
        <v>0</v>
      </c>
      <c r="K135" s="77">
        <v>0</v>
      </c>
      <c r="L135" s="77">
        <v>0</v>
      </c>
      <c r="M135" s="77">
        <v>34617.619999999995</v>
      </c>
      <c r="N135" s="77">
        <v>0</v>
      </c>
      <c r="O135" s="77">
        <v>14796</v>
      </c>
      <c r="P135" s="77">
        <v>8235.6</v>
      </c>
      <c r="Q135" s="77">
        <v>8235.6</v>
      </c>
      <c r="R135" s="77">
        <v>8235.6</v>
      </c>
      <c r="S135" s="77">
        <v>8235.6</v>
      </c>
      <c r="T135" s="77">
        <v>8235.6</v>
      </c>
      <c r="U135" s="77">
        <v>8235.6200000000008</v>
      </c>
      <c r="V135" s="77">
        <f t="shared" si="8"/>
        <v>98827.24</v>
      </c>
      <c r="W135" s="1"/>
      <c r="X135" s="1"/>
      <c r="Z135" s="221"/>
    </row>
    <row r="136" spans="1:26" s="118" customFormat="1" ht="28.5" hidden="1" x14ac:dyDescent="0.25">
      <c r="A136" s="122">
        <f>'[22]21111'!$A$12</f>
        <v>112</v>
      </c>
      <c r="B136" s="122">
        <f>'[22]21111'!$F$2</f>
        <v>405</v>
      </c>
      <c r="C136" s="123" t="str">
        <f>'[22]21111'!$F$3</f>
        <v>DIRECCIÓN  DE SISTEMAS DE INFORMACIÓN</v>
      </c>
      <c r="D136" s="122">
        <f>'[22]21111'!$F$4</f>
        <v>40501</v>
      </c>
      <c r="E136" s="123" t="str">
        <f>'[22]21111'!$F$5</f>
        <v>DIRECCIÓN  DE SISTEMAS DE INFORMACIÓN</v>
      </c>
      <c r="F136" s="122">
        <v>5000</v>
      </c>
      <c r="G136" s="122">
        <v>51912</v>
      </c>
      <c r="H136" s="124" t="s">
        <v>249</v>
      </c>
      <c r="I136" s="125">
        <f>SUM(J136:V136)</f>
        <v>0</v>
      </c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6"/>
      <c r="W136" s="121"/>
      <c r="X136" s="121"/>
    </row>
    <row r="137" spans="1:26" s="118" customFormat="1" ht="15" hidden="1" x14ac:dyDescent="0.25">
      <c r="A137" s="122">
        <f>'[22]21111'!$A$12</f>
        <v>112</v>
      </c>
      <c r="B137" s="122">
        <f>'[22]21111'!$F$2</f>
        <v>405</v>
      </c>
      <c r="C137" s="123" t="str">
        <f>'[22]21111'!$F$3</f>
        <v>DIRECCIÓN  DE SISTEMAS DE INFORMACIÓN</v>
      </c>
      <c r="D137" s="122">
        <f>'[22]21111'!$F$4</f>
        <v>40501</v>
      </c>
      <c r="E137" s="123" t="str">
        <f>'[22]21111'!$F$5</f>
        <v>DIRECCIÓN  DE SISTEMAS DE INFORMACIÓN</v>
      </c>
      <c r="F137" s="122">
        <v>5000</v>
      </c>
      <c r="G137" s="122">
        <v>52112</v>
      </c>
      <c r="H137" s="124" t="s">
        <v>250</v>
      </c>
      <c r="I137" s="125">
        <f t="shared" ref="I137:I160" si="11">SUM(J137:V137)</f>
        <v>0</v>
      </c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6"/>
      <c r="W137" s="121"/>
      <c r="X137" s="121"/>
    </row>
    <row r="138" spans="1:26" s="118" customFormat="1" ht="15" hidden="1" x14ac:dyDescent="0.25">
      <c r="A138" s="122">
        <f>'[22]21111'!$A$12</f>
        <v>112</v>
      </c>
      <c r="B138" s="122">
        <f>'[22]21111'!$F$2</f>
        <v>405</v>
      </c>
      <c r="C138" s="123" t="str">
        <f>'[22]21111'!$F$3</f>
        <v>DIRECCIÓN  DE SISTEMAS DE INFORMACIÓN</v>
      </c>
      <c r="D138" s="122">
        <f>'[22]21111'!$F$4</f>
        <v>40501</v>
      </c>
      <c r="E138" s="123" t="str">
        <f>'[22]21111'!$F$5</f>
        <v>DIRECCIÓN  DE SISTEMAS DE INFORMACIÓN</v>
      </c>
      <c r="F138" s="122">
        <v>5000</v>
      </c>
      <c r="G138" s="122">
        <v>52212</v>
      </c>
      <c r="H138" s="124" t="s">
        <v>251</v>
      </c>
      <c r="I138" s="125">
        <f t="shared" si="11"/>
        <v>0</v>
      </c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6"/>
      <c r="W138" s="121"/>
      <c r="X138" s="121"/>
    </row>
    <row r="139" spans="1:26" s="118" customFormat="1" ht="15" hidden="1" x14ac:dyDescent="0.25">
      <c r="A139" s="122">
        <f>'[22]21111'!$A$12</f>
        <v>112</v>
      </c>
      <c r="B139" s="122">
        <f>'[22]21111'!$F$2</f>
        <v>405</v>
      </c>
      <c r="C139" s="123" t="str">
        <f>'[22]21111'!$F$3</f>
        <v>DIRECCIÓN  DE SISTEMAS DE INFORMACIÓN</v>
      </c>
      <c r="D139" s="122">
        <f>'[22]21111'!$F$4</f>
        <v>40501</v>
      </c>
      <c r="E139" s="123" t="str">
        <f>'[22]21111'!$F$5</f>
        <v>DIRECCIÓN  DE SISTEMAS DE INFORMACIÓN</v>
      </c>
      <c r="F139" s="122">
        <v>5000</v>
      </c>
      <c r="G139" s="122">
        <v>52312</v>
      </c>
      <c r="H139" s="124" t="s">
        <v>252</v>
      </c>
      <c r="I139" s="125">
        <f t="shared" si="11"/>
        <v>0</v>
      </c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6"/>
      <c r="W139" s="121"/>
      <c r="X139" s="121"/>
    </row>
    <row r="140" spans="1:26" s="118" customFormat="1" ht="28.5" hidden="1" x14ac:dyDescent="0.25">
      <c r="A140" s="122">
        <f>'[22]21111'!$A$12</f>
        <v>112</v>
      </c>
      <c r="B140" s="122">
        <f>'[22]21111'!$F$2</f>
        <v>405</v>
      </c>
      <c r="C140" s="123" t="str">
        <f>'[22]21111'!$F$3</f>
        <v>DIRECCIÓN  DE SISTEMAS DE INFORMACIÓN</v>
      </c>
      <c r="D140" s="122">
        <f>'[22]21111'!$F$4</f>
        <v>40501</v>
      </c>
      <c r="E140" s="123" t="str">
        <f>'[22]21111'!$F$5</f>
        <v>DIRECCIÓN  DE SISTEMAS DE INFORMACIÓN</v>
      </c>
      <c r="F140" s="122">
        <v>5000</v>
      </c>
      <c r="G140" s="122">
        <v>52912</v>
      </c>
      <c r="H140" s="124" t="s">
        <v>253</v>
      </c>
      <c r="I140" s="125">
        <f t="shared" si="11"/>
        <v>0</v>
      </c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6"/>
      <c r="W140" s="121"/>
      <c r="X140" s="121"/>
    </row>
    <row r="141" spans="1:26" s="118" customFormat="1" ht="15" hidden="1" x14ac:dyDescent="0.25">
      <c r="A141" s="122">
        <f>'[22]21111'!$A$12</f>
        <v>112</v>
      </c>
      <c r="B141" s="122">
        <f>'[22]21111'!$F$2</f>
        <v>405</v>
      </c>
      <c r="C141" s="123" t="str">
        <f>'[22]21111'!$F$3</f>
        <v>DIRECCIÓN  DE SISTEMAS DE INFORMACIÓN</v>
      </c>
      <c r="D141" s="122">
        <f>'[22]21111'!$F$4</f>
        <v>40501</v>
      </c>
      <c r="E141" s="123" t="str">
        <f>'[22]21111'!$F$5</f>
        <v>DIRECCIÓN  DE SISTEMAS DE INFORMACIÓN</v>
      </c>
      <c r="F141" s="122">
        <v>5000</v>
      </c>
      <c r="G141" s="122">
        <v>53112</v>
      </c>
      <c r="H141" s="124" t="s">
        <v>254</v>
      </c>
      <c r="I141" s="125">
        <f t="shared" si="11"/>
        <v>0</v>
      </c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6"/>
      <c r="W141" s="121"/>
      <c r="X141" s="121"/>
    </row>
    <row r="142" spans="1:26" s="118" customFormat="1" ht="15" hidden="1" x14ac:dyDescent="0.25">
      <c r="A142" s="122">
        <f>'[22]21111'!$A$12</f>
        <v>112</v>
      </c>
      <c r="B142" s="122">
        <f>'[22]21111'!$F$2</f>
        <v>405</v>
      </c>
      <c r="C142" s="123" t="str">
        <f>'[22]21111'!$F$3</f>
        <v>DIRECCIÓN  DE SISTEMAS DE INFORMACIÓN</v>
      </c>
      <c r="D142" s="122">
        <f>'[22]21111'!$F$4</f>
        <v>40501</v>
      </c>
      <c r="E142" s="123" t="str">
        <f>'[22]21111'!$F$5</f>
        <v>DIRECCIÓN  DE SISTEMAS DE INFORMACIÓN</v>
      </c>
      <c r="F142" s="122">
        <v>5000</v>
      </c>
      <c r="G142" s="122">
        <v>53212</v>
      </c>
      <c r="H142" s="124" t="s">
        <v>255</v>
      </c>
      <c r="I142" s="125">
        <f t="shared" si="11"/>
        <v>0</v>
      </c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6"/>
      <c r="W142" s="121"/>
      <c r="X142" s="121"/>
    </row>
    <row r="143" spans="1:26" s="118" customFormat="1" ht="15" hidden="1" x14ac:dyDescent="0.25">
      <c r="A143" s="122">
        <f>'[22]21111'!$A$12</f>
        <v>112</v>
      </c>
      <c r="B143" s="122">
        <f>'[22]21111'!$F$2</f>
        <v>405</v>
      </c>
      <c r="C143" s="123" t="str">
        <f>'[22]21111'!$F$3</f>
        <v>DIRECCIÓN  DE SISTEMAS DE INFORMACIÓN</v>
      </c>
      <c r="D143" s="122">
        <f>'[22]21111'!$F$4</f>
        <v>40501</v>
      </c>
      <c r="E143" s="123" t="str">
        <f>'[22]21111'!$F$5</f>
        <v>DIRECCIÓN  DE SISTEMAS DE INFORMACIÓN</v>
      </c>
      <c r="F143" s="122">
        <v>5000</v>
      </c>
      <c r="G143" s="122">
        <v>54112</v>
      </c>
      <c r="H143" s="124" t="s">
        <v>256</v>
      </c>
      <c r="I143" s="125">
        <f t="shared" si="11"/>
        <v>0</v>
      </c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6"/>
      <c r="W143" s="121"/>
      <c r="X143" s="121"/>
    </row>
    <row r="144" spans="1:26" s="118" customFormat="1" ht="15" hidden="1" x14ac:dyDescent="0.25">
      <c r="A144" s="122">
        <f>'[22]21111'!$A$12</f>
        <v>112</v>
      </c>
      <c r="B144" s="122">
        <f>'[22]21111'!$F$2</f>
        <v>405</v>
      </c>
      <c r="C144" s="123" t="str">
        <f>'[22]21111'!$F$3</f>
        <v>DIRECCIÓN  DE SISTEMAS DE INFORMACIÓN</v>
      </c>
      <c r="D144" s="122">
        <f>'[22]21111'!$F$4</f>
        <v>40501</v>
      </c>
      <c r="E144" s="123" t="str">
        <f>'[22]21111'!$F$5</f>
        <v>DIRECCIÓN  DE SISTEMAS DE INFORMACIÓN</v>
      </c>
      <c r="F144" s="122">
        <v>5000</v>
      </c>
      <c r="G144" s="122">
        <v>54211</v>
      </c>
      <c r="H144" s="124" t="s">
        <v>257</v>
      </c>
      <c r="I144" s="125">
        <f t="shared" si="11"/>
        <v>0</v>
      </c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6"/>
      <c r="W144" s="121"/>
      <c r="X144" s="121"/>
    </row>
    <row r="145" spans="1:24" s="118" customFormat="1" ht="15" hidden="1" x14ac:dyDescent="0.25">
      <c r="A145" s="122">
        <f>'[22]21111'!$A$12</f>
        <v>112</v>
      </c>
      <c r="B145" s="122">
        <f>'[22]21111'!$F$2</f>
        <v>405</v>
      </c>
      <c r="C145" s="123" t="str">
        <f>'[22]21111'!$F$3</f>
        <v>DIRECCIÓN  DE SISTEMAS DE INFORMACIÓN</v>
      </c>
      <c r="D145" s="122">
        <f>'[22]21111'!$F$4</f>
        <v>40501</v>
      </c>
      <c r="E145" s="123" t="str">
        <f>'[22]21111'!$F$5</f>
        <v>DIRECCIÓN  DE SISTEMAS DE INFORMACIÓN</v>
      </c>
      <c r="F145" s="122">
        <v>5000</v>
      </c>
      <c r="G145" s="122">
        <v>54912</v>
      </c>
      <c r="H145" s="124" t="s">
        <v>258</v>
      </c>
      <c r="I145" s="125">
        <f t="shared" si="11"/>
        <v>0</v>
      </c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6"/>
      <c r="W145" s="121"/>
      <c r="X145" s="121"/>
    </row>
    <row r="146" spans="1:24" s="118" customFormat="1" ht="15" hidden="1" x14ac:dyDescent="0.25">
      <c r="A146" s="122">
        <f>'[22]21111'!$A$12</f>
        <v>112</v>
      </c>
      <c r="B146" s="122">
        <f>'[22]21111'!$F$2</f>
        <v>405</v>
      </c>
      <c r="C146" s="123" t="str">
        <f>'[22]21111'!$F$3</f>
        <v>DIRECCIÓN  DE SISTEMAS DE INFORMACIÓN</v>
      </c>
      <c r="D146" s="122">
        <f>'[22]21111'!$F$4</f>
        <v>40501</v>
      </c>
      <c r="E146" s="123" t="str">
        <f>'[22]21111'!$F$5</f>
        <v>DIRECCIÓN  DE SISTEMAS DE INFORMACIÓN</v>
      </c>
      <c r="F146" s="122">
        <v>5000</v>
      </c>
      <c r="G146" s="122">
        <v>55112</v>
      </c>
      <c r="H146" s="124" t="s">
        <v>259</v>
      </c>
      <c r="I146" s="125">
        <f t="shared" si="11"/>
        <v>0</v>
      </c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6"/>
      <c r="W146" s="121"/>
      <c r="X146" s="121"/>
    </row>
    <row r="147" spans="1:24" s="118" customFormat="1" ht="15" hidden="1" x14ac:dyDescent="0.25">
      <c r="A147" s="122">
        <f>'[22]21111'!$A$12</f>
        <v>112</v>
      </c>
      <c r="B147" s="122">
        <f>'[22]21111'!$F$2</f>
        <v>405</v>
      </c>
      <c r="C147" s="123" t="str">
        <f>'[22]21111'!$F$3</f>
        <v>DIRECCIÓN  DE SISTEMAS DE INFORMACIÓN</v>
      </c>
      <c r="D147" s="122">
        <f>'[22]21111'!$F$4</f>
        <v>40501</v>
      </c>
      <c r="E147" s="123" t="str">
        <f>'[22]21111'!$F$5</f>
        <v>DIRECCIÓN  DE SISTEMAS DE INFORMACIÓN</v>
      </c>
      <c r="F147" s="122">
        <v>5000</v>
      </c>
      <c r="G147" s="122">
        <v>56312</v>
      </c>
      <c r="H147" s="124" t="s">
        <v>260</v>
      </c>
      <c r="I147" s="125">
        <f t="shared" si="11"/>
        <v>0</v>
      </c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6"/>
      <c r="W147" s="121"/>
      <c r="X147" s="121"/>
    </row>
    <row r="148" spans="1:24" s="118" customFormat="1" ht="28.5" hidden="1" x14ac:dyDescent="0.25">
      <c r="A148" s="122">
        <f>'[22]21111'!$A$12</f>
        <v>112</v>
      </c>
      <c r="B148" s="122">
        <f>'[22]21111'!$F$2</f>
        <v>405</v>
      </c>
      <c r="C148" s="123" t="str">
        <f>'[22]21111'!$F$3</f>
        <v>DIRECCIÓN  DE SISTEMAS DE INFORMACIÓN</v>
      </c>
      <c r="D148" s="122">
        <f>'[22]21111'!$F$4</f>
        <v>40501</v>
      </c>
      <c r="E148" s="123" t="str">
        <f>'[22]21111'!$F$5</f>
        <v>DIRECCIÓN  DE SISTEMAS DE INFORMACIÓN</v>
      </c>
      <c r="F148" s="122">
        <v>5000</v>
      </c>
      <c r="G148" s="122">
        <v>56412</v>
      </c>
      <c r="H148" s="124" t="s">
        <v>261</v>
      </c>
      <c r="I148" s="125">
        <f t="shared" si="11"/>
        <v>0</v>
      </c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6"/>
      <c r="W148" s="121"/>
      <c r="X148" s="121"/>
    </row>
    <row r="149" spans="1:24" s="118" customFormat="1" ht="15" hidden="1" x14ac:dyDescent="0.25">
      <c r="A149" s="122">
        <f>'[22]21111'!$A$12</f>
        <v>112</v>
      </c>
      <c r="B149" s="122">
        <f>'[22]21111'!$F$2</f>
        <v>405</v>
      </c>
      <c r="C149" s="123" t="str">
        <f>'[22]21111'!$F$3</f>
        <v>DIRECCIÓN  DE SISTEMAS DE INFORMACIÓN</v>
      </c>
      <c r="D149" s="122">
        <f>'[22]21111'!$F$4</f>
        <v>40501</v>
      </c>
      <c r="E149" s="123" t="str">
        <f>'[22]21111'!$F$5</f>
        <v>DIRECCIÓN  DE SISTEMAS DE INFORMACIÓN</v>
      </c>
      <c r="F149" s="122">
        <v>5000</v>
      </c>
      <c r="G149" s="122">
        <v>56512</v>
      </c>
      <c r="H149" s="124" t="s">
        <v>262</v>
      </c>
      <c r="I149" s="125">
        <f t="shared" si="11"/>
        <v>0</v>
      </c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6"/>
      <c r="W149" s="121"/>
      <c r="X149" s="121"/>
    </row>
    <row r="150" spans="1:24" s="118" customFormat="1" ht="28.5" hidden="1" x14ac:dyDescent="0.25">
      <c r="A150" s="122">
        <f>'[22]21111'!$A$12</f>
        <v>112</v>
      </c>
      <c r="B150" s="122">
        <f>'[22]21111'!$F$2</f>
        <v>405</v>
      </c>
      <c r="C150" s="123" t="str">
        <f>'[22]21111'!$F$3</f>
        <v>DIRECCIÓN  DE SISTEMAS DE INFORMACIÓN</v>
      </c>
      <c r="D150" s="122">
        <f>'[22]21111'!$F$4</f>
        <v>40501</v>
      </c>
      <c r="E150" s="123" t="str">
        <f>'[22]21111'!$F$5</f>
        <v>DIRECCIÓN  DE SISTEMAS DE INFORMACIÓN</v>
      </c>
      <c r="F150" s="122">
        <v>5000</v>
      </c>
      <c r="G150" s="122">
        <v>56612</v>
      </c>
      <c r="H150" s="124" t="s">
        <v>263</v>
      </c>
      <c r="I150" s="125">
        <f t="shared" si="11"/>
        <v>0</v>
      </c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6"/>
      <c r="W150" s="121"/>
      <c r="X150" s="121"/>
    </row>
    <row r="151" spans="1:24" s="118" customFormat="1" ht="15" hidden="1" x14ac:dyDescent="0.25">
      <c r="A151" s="122">
        <f>'[22]21111'!$A$12</f>
        <v>112</v>
      </c>
      <c r="B151" s="122">
        <f>'[22]21111'!$F$2</f>
        <v>405</v>
      </c>
      <c r="C151" s="123" t="str">
        <f>'[22]21111'!$F$3</f>
        <v>DIRECCIÓN  DE SISTEMAS DE INFORMACIÓN</v>
      </c>
      <c r="D151" s="122">
        <f>'[22]21111'!$F$4</f>
        <v>40501</v>
      </c>
      <c r="E151" s="123" t="str">
        <f>'[22]21111'!$F$5</f>
        <v>DIRECCIÓN  DE SISTEMAS DE INFORMACIÓN</v>
      </c>
      <c r="F151" s="122">
        <v>5000</v>
      </c>
      <c r="G151" s="122">
        <v>56712</v>
      </c>
      <c r="H151" s="124" t="s">
        <v>264</v>
      </c>
      <c r="I151" s="125">
        <f t="shared" si="11"/>
        <v>0</v>
      </c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6"/>
      <c r="W151" s="121"/>
      <c r="X151" s="121"/>
    </row>
    <row r="152" spans="1:24" s="118" customFormat="1" ht="15" hidden="1" x14ac:dyDescent="0.25">
      <c r="A152" s="122">
        <f>'[22]21111'!$A$12</f>
        <v>112</v>
      </c>
      <c r="B152" s="122">
        <f>'[22]21111'!$F$2</f>
        <v>405</v>
      </c>
      <c r="C152" s="123" t="str">
        <f>'[22]21111'!$F$3</f>
        <v>DIRECCIÓN  DE SISTEMAS DE INFORMACIÓN</v>
      </c>
      <c r="D152" s="122">
        <f>'[22]21111'!$F$4</f>
        <v>40501</v>
      </c>
      <c r="E152" s="123" t="str">
        <f>'[22]21111'!$F$5</f>
        <v>DIRECCIÓN  DE SISTEMAS DE INFORMACIÓN</v>
      </c>
      <c r="F152" s="122">
        <v>5000</v>
      </c>
      <c r="G152" s="122">
        <v>56912</v>
      </c>
      <c r="H152" s="124" t="s">
        <v>265</v>
      </c>
      <c r="I152" s="125">
        <f t="shared" si="11"/>
        <v>0</v>
      </c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6"/>
      <c r="W152" s="121"/>
      <c r="X152" s="121"/>
    </row>
    <row r="153" spans="1:24" s="118" customFormat="1" ht="15" hidden="1" x14ac:dyDescent="0.25">
      <c r="A153" s="122">
        <f>'[22]21111'!$A$12</f>
        <v>112</v>
      </c>
      <c r="B153" s="122">
        <f>'[22]21111'!$F$2</f>
        <v>405</v>
      </c>
      <c r="C153" s="123" t="str">
        <f>'[22]21111'!$F$3</f>
        <v>DIRECCIÓN  DE SISTEMAS DE INFORMACIÓN</v>
      </c>
      <c r="D153" s="122">
        <f>'[22]21111'!$F$4</f>
        <v>40501</v>
      </c>
      <c r="E153" s="123" t="str">
        <f>'[22]21111'!$F$5</f>
        <v>DIRECCIÓN  DE SISTEMAS DE INFORMACIÓN</v>
      </c>
      <c r="F153" s="122">
        <v>5000</v>
      </c>
      <c r="G153" s="122">
        <v>57712</v>
      </c>
      <c r="H153" s="124" t="s">
        <v>266</v>
      </c>
      <c r="I153" s="125">
        <f t="shared" si="11"/>
        <v>0</v>
      </c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6"/>
      <c r="W153" s="121"/>
      <c r="X153" s="121"/>
    </row>
    <row r="154" spans="1:24" s="118" customFormat="1" ht="15" hidden="1" x14ac:dyDescent="0.25">
      <c r="A154" s="122">
        <f>'[22]21111'!$A$12</f>
        <v>112</v>
      </c>
      <c r="B154" s="122">
        <f>'[22]21111'!$F$2</f>
        <v>405</v>
      </c>
      <c r="C154" s="123" t="str">
        <f>'[22]21111'!$F$3</f>
        <v>DIRECCIÓN  DE SISTEMAS DE INFORMACIÓN</v>
      </c>
      <c r="D154" s="122">
        <f>'[22]21111'!$F$4</f>
        <v>40501</v>
      </c>
      <c r="E154" s="123" t="str">
        <f>'[22]21111'!$F$5</f>
        <v>DIRECCIÓN  DE SISTEMAS DE INFORMACIÓN</v>
      </c>
      <c r="F154" s="122">
        <v>5000</v>
      </c>
      <c r="G154" s="122">
        <v>57812</v>
      </c>
      <c r="H154" s="124" t="s">
        <v>267</v>
      </c>
      <c r="I154" s="125">
        <f t="shared" si="11"/>
        <v>0</v>
      </c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6"/>
      <c r="W154" s="121"/>
      <c r="X154" s="121"/>
    </row>
    <row r="155" spans="1:24" s="118" customFormat="1" ht="15" hidden="1" x14ac:dyDescent="0.25">
      <c r="A155" s="122">
        <f>'[22]21111'!$A$12</f>
        <v>112</v>
      </c>
      <c r="B155" s="122">
        <f>'[22]21111'!$F$2</f>
        <v>405</v>
      </c>
      <c r="C155" s="123" t="str">
        <f>'[22]21111'!$F$3</f>
        <v>DIRECCIÓN  DE SISTEMAS DE INFORMACIÓN</v>
      </c>
      <c r="D155" s="122">
        <f>'[22]21111'!$F$4</f>
        <v>40501</v>
      </c>
      <c r="E155" s="123" t="str">
        <f>'[22]21111'!$F$5</f>
        <v>DIRECCIÓN  DE SISTEMAS DE INFORMACIÓN</v>
      </c>
      <c r="F155" s="122">
        <v>5000</v>
      </c>
      <c r="G155" s="122">
        <v>58112</v>
      </c>
      <c r="H155" s="124" t="s">
        <v>268</v>
      </c>
      <c r="I155" s="125">
        <f t="shared" si="11"/>
        <v>0</v>
      </c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6"/>
      <c r="W155" s="121"/>
      <c r="X155" s="121"/>
    </row>
    <row r="156" spans="1:24" s="118" customFormat="1" ht="15" hidden="1" x14ac:dyDescent="0.25">
      <c r="A156" s="122">
        <f>'[22]21111'!$A$12</f>
        <v>112</v>
      </c>
      <c r="B156" s="122">
        <f>'[22]21111'!$F$2</f>
        <v>405</v>
      </c>
      <c r="C156" s="123" t="str">
        <f>'[22]21111'!$F$3</f>
        <v>DIRECCIÓN  DE SISTEMAS DE INFORMACIÓN</v>
      </c>
      <c r="D156" s="122">
        <f>'[22]21111'!$F$4</f>
        <v>40501</v>
      </c>
      <c r="E156" s="123" t="str">
        <f>'[22]21111'!$F$5</f>
        <v>DIRECCIÓN  DE SISTEMAS DE INFORMACIÓN</v>
      </c>
      <c r="F156" s="122">
        <v>5000</v>
      </c>
      <c r="G156" s="122">
        <v>58212</v>
      </c>
      <c r="H156" s="124" t="s">
        <v>269</v>
      </c>
      <c r="I156" s="125">
        <f t="shared" si="11"/>
        <v>0</v>
      </c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6"/>
      <c r="W156" s="121"/>
      <c r="X156" s="121"/>
    </row>
    <row r="157" spans="1:24" s="118" customFormat="1" ht="15" hidden="1" x14ac:dyDescent="0.25">
      <c r="A157" s="122">
        <f>'[22]21111'!$A$12</f>
        <v>112</v>
      </c>
      <c r="B157" s="122">
        <f>'[22]21111'!$F$2</f>
        <v>405</v>
      </c>
      <c r="C157" s="123" t="str">
        <f>'[22]21111'!$F$3</f>
        <v>DIRECCIÓN  DE SISTEMAS DE INFORMACIÓN</v>
      </c>
      <c r="D157" s="122">
        <f>'[22]21111'!$F$4</f>
        <v>40501</v>
      </c>
      <c r="E157" s="123" t="str">
        <f>'[22]21111'!$F$5</f>
        <v>DIRECCIÓN  DE SISTEMAS DE INFORMACIÓN</v>
      </c>
      <c r="F157" s="122">
        <v>5000</v>
      </c>
      <c r="G157" s="122">
        <v>58312</v>
      </c>
      <c r="H157" s="124" t="s">
        <v>270</v>
      </c>
      <c r="I157" s="125">
        <f t="shared" si="11"/>
        <v>0</v>
      </c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6"/>
      <c r="W157" s="121"/>
      <c r="X157" s="121"/>
    </row>
    <row r="158" spans="1:24" s="118" customFormat="1" ht="15" hidden="1" x14ac:dyDescent="0.25">
      <c r="A158" s="122">
        <f>'[22]21111'!$A$12</f>
        <v>112</v>
      </c>
      <c r="B158" s="122">
        <f>'[22]21111'!$F$2</f>
        <v>405</v>
      </c>
      <c r="C158" s="123" t="str">
        <f>'[22]21111'!$F$3</f>
        <v>DIRECCIÓN  DE SISTEMAS DE INFORMACIÓN</v>
      </c>
      <c r="D158" s="122">
        <f>'[22]21111'!$F$4</f>
        <v>40501</v>
      </c>
      <c r="E158" s="123" t="str">
        <f>'[22]21111'!$F$5</f>
        <v>DIRECCIÓN  DE SISTEMAS DE INFORMACIÓN</v>
      </c>
      <c r="F158" s="122">
        <v>5000</v>
      </c>
      <c r="G158" s="122">
        <v>58912</v>
      </c>
      <c r="H158" s="124" t="s">
        <v>298</v>
      </c>
      <c r="I158" s="125">
        <f t="shared" si="11"/>
        <v>0</v>
      </c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6"/>
      <c r="W158" s="121"/>
      <c r="X158" s="121"/>
    </row>
    <row r="159" spans="1:24" s="118" customFormat="1" ht="15" hidden="1" x14ac:dyDescent="0.25">
      <c r="A159" s="122">
        <f>'[22]21111'!$A$12</f>
        <v>112</v>
      </c>
      <c r="B159" s="122">
        <f>'[22]21111'!$F$2</f>
        <v>405</v>
      </c>
      <c r="C159" s="123" t="str">
        <f>'[22]21111'!$F$3</f>
        <v>DIRECCIÓN  DE SISTEMAS DE INFORMACIÓN</v>
      </c>
      <c r="D159" s="122">
        <f>'[22]21111'!$F$4</f>
        <v>40501</v>
      </c>
      <c r="E159" s="123" t="str">
        <f>'[22]21111'!$F$5</f>
        <v>DIRECCIÓN  DE SISTEMAS DE INFORMACIÓN</v>
      </c>
      <c r="F159" s="122">
        <v>5000</v>
      </c>
      <c r="G159" s="122">
        <v>59112</v>
      </c>
      <c r="H159" s="124" t="s">
        <v>271</v>
      </c>
      <c r="I159" s="125">
        <f t="shared" si="11"/>
        <v>0</v>
      </c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6"/>
      <c r="W159" s="121"/>
      <c r="X159" s="121"/>
    </row>
    <row r="160" spans="1:24" s="118" customFormat="1" ht="15" hidden="1" x14ac:dyDescent="0.25">
      <c r="A160" s="122">
        <f>'[22]21111'!$A$12</f>
        <v>112</v>
      </c>
      <c r="B160" s="122">
        <f>'[22]21111'!$F$2</f>
        <v>405</v>
      </c>
      <c r="C160" s="123" t="str">
        <f>'[22]21111'!$F$3</f>
        <v>DIRECCIÓN  DE SISTEMAS DE INFORMACIÓN</v>
      </c>
      <c r="D160" s="122">
        <f>'[22]21111'!$F$4</f>
        <v>40501</v>
      </c>
      <c r="E160" s="123" t="str">
        <f>'[22]21111'!$F$5</f>
        <v>DIRECCIÓN  DE SISTEMAS DE INFORMACIÓN</v>
      </c>
      <c r="F160" s="122">
        <v>5000</v>
      </c>
      <c r="G160" s="122">
        <v>59712</v>
      </c>
      <c r="H160" s="124" t="s">
        <v>272</v>
      </c>
      <c r="I160" s="125">
        <f t="shared" si="11"/>
        <v>0</v>
      </c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6"/>
      <c r="W160" s="121"/>
      <c r="X160" s="121"/>
    </row>
    <row r="161" spans="1:26" s="118" customFormat="1" x14ac:dyDescent="0.25">
      <c r="A161" s="127"/>
      <c r="B161" s="127"/>
      <c r="D161" s="127"/>
      <c r="F161" s="127"/>
      <c r="G161" s="127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</row>
    <row r="162" spans="1:26" s="129" customFormat="1" ht="15" x14ac:dyDescent="0.25"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Z162" s="596"/>
    </row>
    <row r="163" spans="1:26" s="118" customFormat="1" ht="15" x14ac:dyDescent="0.25">
      <c r="B163" s="663" t="s">
        <v>38</v>
      </c>
      <c r="C163" s="663"/>
      <c r="D163" s="663"/>
      <c r="E163" s="663"/>
      <c r="F163" s="127"/>
      <c r="G163" s="127"/>
      <c r="I163" s="131"/>
      <c r="J163" s="131"/>
      <c r="K163" s="131"/>
      <c r="L163" s="131"/>
      <c r="M163" s="663" t="s">
        <v>35</v>
      </c>
      <c r="N163" s="663"/>
      <c r="O163" s="663"/>
      <c r="P163" s="663"/>
      <c r="Q163" s="128"/>
      <c r="R163" s="128"/>
      <c r="S163" s="128"/>
      <c r="T163" s="131"/>
      <c r="U163" s="663" t="s">
        <v>39</v>
      </c>
      <c r="V163" s="663"/>
      <c r="W163" s="663"/>
      <c r="X163" s="663"/>
    </row>
    <row r="164" spans="1:26" s="118" customFormat="1" x14ac:dyDescent="0.25">
      <c r="A164" s="127"/>
      <c r="B164" s="127"/>
      <c r="D164" s="127"/>
      <c r="F164" s="127"/>
      <c r="G164" s="127"/>
      <c r="I164" s="127"/>
      <c r="J164" s="127"/>
      <c r="L164" s="127"/>
      <c r="N164" s="128"/>
      <c r="O164" s="128"/>
      <c r="P164" s="128"/>
      <c r="Q164" s="128"/>
      <c r="R164" s="128"/>
      <c r="S164" s="128"/>
      <c r="T164" s="127"/>
      <c r="V164" s="128"/>
      <c r="W164" s="128"/>
      <c r="X164" s="128"/>
    </row>
    <row r="165" spans="1:26" s="118" customFormat="1" ht="15" x14ac:dyDescent="0.25">
      <c r="A165" s="135"/>
      <c r="B165" s="135"/>
      <c r="C165" s="135"/>
      <c r="D165" s="135"/>
      <c r="E165" s="135"/>
      <c r="F165" s="137"/>
      <c r="G165" s="127"/>
      <c r="I165" s="138"/>
      <c r="J165" s="139"/>
      <c r="K165" s="139"/>
      <c r="L165" s="139"/>
      <c r="M165" s="139"/>
      <c r="N165" s="128"/>
      <c r="O165" s="128"/>
      <c r="P165" s="128"/>
      <c r="Q165" s="128"/>
      <c r="R165" s="128"/>
      <c r="S165" s="128"/>
      <c r="T165" s="138"/>
      <c r="U165" s="139"/>
      <c r="V165" s="128"/>
      <c r="W165" s="128"/>
      <c r="X165" s="128"/>
    </row>
    <row r="166" spans="1:26" s="118" customFormat="1" ht="25.15" customHeight="1" x14ac:dyDescent="0.25">
      <c r="A166" s="135"/>
      <c r="B166" s="926" t="s">
        <v>373</v>
      </c>
      <c r="C166" s="727"/>
      <c r="D166" s="727"/>
      <c r="E166" s="727"/>
      <c r="F166" s="137"/>
      <c r="G166" s="127"/>
      <c r="I166" s="138"/>
      <c r="J166" s="139"/>
      <c r="K166" s="139"/>
      <c r="L166" s="139"/>
      <c r="M166" s="926" t="s">
        <v>374</v>
      </c>
      <c r="N166" s="727"/>
      <c r="O166" s="727"/>
      <c r="P166" s="727"/>
      <c r="Q166" s="128"/>
      <c r="R166" s="128"/>
      <c r="S166" s="128"/>
      <c r="T166" s="138"/>
      <c r="U166" s="926" t="s">
        <v>374</v>
      </c>
      <c r="V166" s="727"/>
      <c r="W166" s="727"/>
      <c r="X166" s="727"/>
    </row>
    <row r="167" spans="1:26" s="118" customFormat="1" ht="15" x14ac:dyDescent="0.25">
      <c r="B167" s="728" t="s">
        <v>375</v>
      </c>
      <c r="C167" s="728"/>
      <c r="D167" s="728"/>
      <c r="E167" s="728"/>
      <c r="F167" s="137"/>
      <c r="G167" s="127"/>
      <c r="I167" s="138"/>
      <c r="J167" s="139"/>
      <c r="K167" s="139"/>
      <c r="L167" s="139"/>
      <c r="M167" s="728" t="s">
        <v>375</v>
      </c>
      <c r="N167" s="728"/>
      <c r="O167" s="728"/>
      <c r="P167" s="728"/>
      <c r="Q167" s="128"/>
      <c r="R167" s="128"/>
      <c r="S167" s="128"/>
      <c r="T167" s="138"/>
      <c r="U167" s="728" t="s">
        <v>375</v>
      </c>
      <c r="V167" s="728"/>
      <c r="W167" s="728"/>
      <c r="X167" s="728"/>
    </row>
    <row r="168" spans="1:26" ht="15" x14ac:dyDescent="0.2">
      <c r="A168" s="135"/>
      <c r="B168" s="135"/>
      <c r="C168" s="135"/>
      <c r="D168" s="135"/>
      <c r="E168" s="135"/>
      <c r="F168" s="137"/>
      <c r="I168" s="138"/>
      <c r="J168" s="139"/>
      <c r="K168" s="139"/>
      <c r="L168" s="139"/>
      <c r="M168" s="139"/>
      <c r="T168" s="138"/>
      <c r="U168" s="139"/>
      <c r="V168" s="139"/>
      <c r="W168" s="139"/>
      <c r="X168" s="139"/>
    </row>
    <row r="169" spans="1:26" ht="15" x14ac:dyDescent="0.25">
      <c r="A169" s="141"/>
      <c r="B169" s="88"/>
      <c r="D169" s="88"/>
    </row>
  </sheetData>
  <mergeCells count="30">
    <mergeCell ref="W5:X5"/>
    <mergeCell ref="E2:G2"/>
    <mergeCell ref="E3:G3"/>
    <mergeCell ref="E4:G4"/>
    <mergeCell ref="E5:G5"/>
    <mergeCell ref="U5:V5"/>
    <mergeCell ref="A8:A14"/>
    <mergeCell ref="B8:C8"/>
    <mergeCell ref="D8:E8"/>
    <mergeCell ref="G8:H8"/>
    <mergeCell ref="I8:I9"/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B167:E167"/>
    <mergeCell ref="M167:P167"/>
    <mergeCell ref="U167:X167"/>
    <mergeCell ref="B163:E163"/>
    <mergeCell ref="M163:P163"/>
    <mergeCell ref="U163:X163"/>
    <mergeCell ref="B166:E166"/>
    <mergeCell ref="M166:P166"/>
    <mergeCell ref="U166:X166"/>
  </mergeCells>
  <pageMargins left="0.70866141732283472" right="0.70866141732283472" top="0.74803149606299213" bottom="0.74803149606299213" header="0.31496062992125984" footer="0.31496062992125984"/>
  <pageSetup scale="2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4"/>
  <sheetViews>
    <sheetView zoomScale="70" zoomScaleNormal="70" workbookViewId="0">
      <selection activeCell="A25" sqref="A25"/>
    </sheetView>
  </sheetViews>
  <sheetFormatPr baseColWidth="10" defaultColWidth="11.42578125" defaultRowHeight="12.75" x14ac:dyDescent="0.2"/>
  <cols>
    <col min="1" max="2" width="11.42578125" style="19"/>
    <col min="3" max="3" width="59.5703125" style="81" customWidth="1"/>
    <col min="4" max="4" width="24.5703125" style="4" bestFit="1" customWidth="1"/>
    <col min="5" max="5" width="18.28515625" style="19" customWidth="1"/>
    <col min="6" max="6" width="18.140625" style="81" customWidth="1"/>
    <col min="7" max="7" width="17.85546875" style="3" customWidth="1"/>
    <col min="8" max="8" width="23.28515625" style="3" customWidth="1"/>
    <col min="9" max="16384" width="11.42578125" style="3"/>
  </cols>
  <sheetData>
    <row r="1" spans="1:8" ht="16.5" customHeight="1" x14ac:dyDescent="0.2">
      <c r="A1" s="646" t="s">
        <v>450</v>
      </c>
      <c r="B1" s="646"/>
      <c r="C1" s="646"/>
      <c r="D1" s="646"/>
      <c r="E1" s="646"/>
      <c r="F1" s="646"/>
      <c r="G1" s="646"/>
      <c r="H1" s="646"/>
    </row>
    <row r="2" spans="1:8" x14ac:dyDescent="0.2">
      <c r="A2" s="647" t="s">
        <v>444</v>
      </c>
      <c r="B2" s="647"/>
      <c r="C2" s="647"/>
      <c r="D2" s="647"/>
      <c r="E2" s="647"/>
      <c r="F2" s="647"/>
      <c r="G2" s="647"/>
      <c r="H2" s="647"/>
    </row>
    <row r="4" spans="1:8" x14ac:dyDescent="0.2">
      <c r="A4" s="637" t="s">
        <v>451</v>
      </c>
      <c r="B4" s="637"/>
      <c r="C4" s="637"/>
      <c r="D4" s="637"/>
      <c r="E4" s="637"/>
      <c r="F4" s="637"/>
      <c r="G4" s="637"/>
      <c r="H4" s="637"/>
    </row>
    <row r="5" spans="1:8" x14ac:dyDescent="0.2">
      <c r="C5" s="82"/>
    </row>
    <row r="6" spans="1:8" x14ac:dyDescent="0.2">
      <c r="A6" s="647" t="s">
        <v>452</v>
      </c>
      <c r="B6" s="647"/>
      <c r="C6" s="647"/>
      <c r="D6" s="647"/>
      <c r="E6" s="647"/>
      <c r="F6" s="647"/>
      <c r="G6" s="647"/>
      <c r="H6" s="647"/>
    </row>
    <row r="8" spans="1:8" s="489" customFormat="1" ht="38.25" x14ac:dyDescent="0.25">
      <c r="A8" s="653" t="s">
        <v>447</v>
      </c>
      <c r="B8" s="653" t="s">
        <v>275</v>
      </c>
      <c r="C8" s="655" t="s">
        <v>0</v>
      </c>
      <c r="D8" s="488" t="s">
        <v>321</v>
      </c>
      <c r="E8" s="488" t="s">
        <v>449</v>
      </c>
      <c r="F8" s="488" t="s">
        <v>323</v>
      </c>
      <c r="G8" s="488" t="s">
        <v>453</v>
      </c>
      <c r="H8" s="655" t="s">
        <v>431</v>
      </c>
    </row>
    <row r="9" spans="1:8" s="489" customFormat="1" x14ac:dyDescent="0.25">
      <c r="A9" s="653"/>
      <c r="B9" s="653"/>
      <c r="C9" s="655"/>
      <c r="D9" s="490">
        <v>1000</v>
      </c>
      <c r="E9" s="491">
        <v>2000</v>
      </c>
      <c r="F9" s="490">
        <v>3000</v>
      </c>
      <c r="G9" s="491">
        <v>5000</v>
      </c>
      <c r="H9" s="655"/>
    </row>
    <row r="10" spans="1:8" x14ac:dyDescent="0.2">
      <c r="A10" s="268">
        <v>1</v>
      </c>
      <c r="B10" s="268">
        <v>101</v>
      </c>
      <c r="C10" s="440" t="s">
        <v>41</v>
      </c>
      <c r="D10" s="442">
        <v>0</v>
      </c>
      <c r="E10" s="441">
        <f>PRESIDENCIA!V11</f>
        <v>813160.74</v>
      </c>
      <c r="F10" s="442">
        <f>PRESIDENCIA!V12</f>
        <v>1902800</v>
      </c>
      <c r="G10" s="441">
        <f>PRESIDENCIA!V14</f>
        <v>42849</v>
      </c>
      <c r="H10" s="441">
        <f>D10+E10+F10+G10</f>
        <v>2758809.74</v>
      </c>
    </row>
    <row r="11" spans="1:8" x14ac:dyDescent="0.2">
      <c r="A11" s="268">
        <v>2</v>
      </c>
      <c r="B11" s="268">
        <v>102</v>
      </c>
      <c r="C11" s="440" t="s">
        <v>88</v>
      </c>
      <c r="D11" s="442">
        <v>0</v>
      </c>
      <c r="E11" s="445">
        <f>SINDI1!V11</f>
        <v>32000</v>
      </c>
      <c r="F11" s="446">
        <f>SINDI1!V12</f>
        <v>8000</v>
      </c>
      <c r="G11" s="417">
        <v>0</v>
      </c>
      <c r="H11" s="441">
        <f t="shared" ref="H11:H32" si="0">D11+E11+F11+G11</f>
        <v>40000</v>
      </c>
    </row>
    <row r="12" spans="1:8" x14ac:dyDescent="0.2">
      <c r="A12" s="268">
        <v>3</v>
      </c>
      <c r="B12" s="268">
        <v>102</v>
      </c>
      <c r="C12" s="440" t="s">
        <v>89</v>
      </c>
      <c r="D12" s="442">
        <v>0</v>
      </c>
      <c r="E12" s="445">
        <f>'SINDICATURA SEG'!V11</f>
        <v>20191</v>
      </c>
      <c r="F12" s="446">
        <v>0</v>
      </c>
      <c r="G12" s="417">
        <f>'SINDICATURA SEG'!V14</f>
        <v>19809</v>
      </c>
      <c r="H12" s="441">
        <f t="shared" si="0"/>
        <v>40000</v>
      </c>
    </row>
    <row r="13" spans="1:8" ht="25.5" x14ac:dyDescent="0.2">
      <c r="A13" s="268">
        <v>4</v>
      </c>
      <c r="B13" s="268">
        <v>103</v>
      </c>
      <c r="C13" s="440" t="s">
        <v>435</v>
      </c>
      <c r="D13" s="442">
        <v>0</v>
      </c>
      <c r="E13" s="445">
        <f>'REG. DE PROTECCION'!V11</f>
        <v>2221.79</v>
      </c>
      <c r="F13" s="446">
        <f>'REG. DE PROTECCION'!V12</f>
        <v>6000</v>
      </c>
      <c r="G13" s="417">
        <v>0</v>
      </c>
      <c r="H13" s="441">
        <f>D13+E13+F13+G13</f>
        <v>8221.7900000000009</v>
      </c>
    </row>
    <row r="14" spans="1:8" x14ac:dyDescent="0.2">
      <c r="A14" s="268">
        <v>5</v>
      </c>
      <c r="B14" s="268">
        <v>103</v>
      </c>
      <c r="C14" s="440" t="s">
        <v>383</v>
      </c>
      <c r="D14" s="442">
        <v>0</v>
      </c>
      <c r="E14" s="445">
        <f>'REG. DE MEDIO AMBIENTE'!V11</f>
        <v>22800</v>
      </c>
      <c r="F14" s="446">
        <f>'REG. DE MEDIO AMBIENTE'!V12</f>
        <v>7200</v>
      </c>
      <c r="G14" s="417">
        <v>0</v>
      </c>
      <c r="H14" s="441">
        <f t="shared" si="0"/>
        <v>30000</v>
      </c>
    </row>
    <row r="15" spans="1:8" ht="25.5" x14ac:dyDescent="0.2">
      <c r="A15" s="268">
        <v>6</v>
      </c>
      <c r="B15" s="268">
        <v>103</v>
      </c>
      <c r="C15" s="440" t="s">
        <v>442</v>
      </c>
      <c r="D15" s="484">
        <v>0</v>
      </c>
      <c r="E15" s="445">
        <f>'REG. DE HACIENDA'!V11</f>
        <v>20000</v>
      </c>
      <c r="F15" s="446">
        <f>'REG. DE HACIENDA'!V12</f>
        <v>10000</v>
      </c>
      <c r="G15" s="417">
        <v>0</v>
      </c>
      <c r="H15" s="441">
        <f t="shared" si="0"/>
        <v>30000</v>
      </c>
    </row>
    <row r="16" spans="1:8" x14ac:dyDescent="0.2">
      <c r="A16" s="268">
        <v>7</v>
      </c>
      <c r="B16" s="268">
        <v>301</v>
      </c>
      <c r="C16" s="440" t="s">
        <v>332</v>
      </c>
      <c r="D16" s="442">
        <v>0</v>
      </c>
      <c r="E16" s="445">
        <f>AYUNTAMIENTO!V11</f>
        <v>165000.00000000003</v>
      </c>
      <c r="F16" s="446">
        <v>0</v>
      </c>
      <c r="G16" s="417">
        <v>0</v>
      </c>
      <c r="H16" s="441">
        <f t="shared" si="0"/>
        <v>165000.00000000003</v>
      </c>
    </row>
    <row r="17" spans="1:8" x14ac:dyDescent="0.2">
      <c r="A17" s="268">
        <v>8</v>
      </c>
      <c r="B17" s="268">
        <v>302</v>
      </c>
      <c r="C17" s="440" t="s">
        <v>432</v>
      </c>
      <c r="D17" s="442">
        <v>0</v>
      </c>
      <c r="E17" s="445" t="e">
        <f>#REF!</f>
        <v>#REF!</v>
      </c>
      <c r="F17" s="446" t="e">
        <f>#REF!</f>
        <v>#REF!</v>
      </c>
      <c r="G17" s="417" t="e">
        <f>#REF!</f>
        <v>#REF!</v>
      </c>
      <c r="H17" s="441" t="e">
        <f t="shared" si="0"/>
        <v>#REF!</v>
      </c>
    </row>
    <row r="18" spans="1:8" x14ac:dyDescent="0.2">
      <c r="A18" s="268">
        <v>9</v>
      </c>
      <c r="B18" s="268">
        <v>303</v>
      </c>
      <c r="C18" s="440" t="s">
        <v>433</v>
      </c>
      <c r="D18" s="442">
        <v>0</v>
      </c>
      <c r="E18" s="445">
        <f>'SEC OBRAS PUBLICAS'!V11</f>
        <v>7427898.8000000007</v>
      </c>
      <c r="F18" s="446">
        <v>0</v>
      </c>
      <c r="G18" s="417">
        <v>0</v>
      </c>
      <c r="H18" s="441">
        <f t="shared" si="0"/>
        <v>7427898.8000000007</v>
      </c>
    </row>
    <row r="19" spans="1:8" x14ac:dyDescent="0.2">
      <c r="A19" s="268">
        <v>10</v>
      </c>
      <c r="B19" s="268">
        <v>304</v>
      </c>
      <c r="C19" s="440" t="s">
        <v>440</v>
      </c>
      <c r="D19" s="442">
        <v>0</v>
      </c>
      <c r="E19" s="445" t="e">
        <f>#REF!</f>
        <v>#REF!</v>
      </c>
      <c r="F19" s="446" t="e">
        <f>#REF!</f>
        <v>#REF!</v>
      </c>
      <c r="G19" s="417">
        <v>0</v>
      </c>
      <c r="H19" s="441" t="e">
        <f t="shared" si="0"/>
        <v>#REF!</v>
      </c>
    </row>
    <row r="20" spans="1:8" x14ac:dyDescent="0.2">
      <c r="A20" s="268">
        <v>11</v>
      </c>
      <c r="B20" s="268">
        <v>305</v>
      </c>
      <c r="C20" s="440" t="s">
        <v>444</v>
      </c>
      <c r="D20" s="481">
        <f>'SECRETARIA DE RECURSOS HUM'!V11</f>
        <v>12147935.000000002</v>
      </c>
      <c r="E20" s="443">
        <f>'SECRETARIA DE RECURSOS HUM'!V12</f>
        <v>15860000</v>
      </c>
      <c r="F20" s="444">
        <f>'SECRETARIA DE RECURSOS HUM'!V13</f>
        <v>4760976</v>
      </c>
      <c r="G20" s="417">
        <v>0</v>
      </c>
      <c r="H20" s="441">
        <f t="shared" si="0"/>
        <v>32768911</v>
      </c>
    </row>
    <row r="21" spans="1:8" s="63" customFormat="1" ht="25.5" x14ac:dyDescent="0.2">
      <c r="A21" s="268">
        <v>12</v>
      </c>
      <c r="B21" s="58">
        <v>306</v>
      </c>
      <c r="C21" s="483" t="s">
        <v>438</v>
      </c>
      <c r="D21" s="442">
        <v>0</v>
      </c>
      <c r="E21" s="447">
        <f>SEGURIDAD!V11</f>
        <v>29464104.246400006</v>
      </c>
      <c r="F21" s="448">
        <f>SEGURIDAD!V12</f>
        <v>2471000</v>
      </c>
      <c r="G21" s="59">
        <f>SEGURIDAD!V14</f>
        <v>1908981</v>
      </c>
      <c r="H21" s="441">
        <f t="shared" si="0"/>
        <v>33844085.246400006</v>
      </c>
    </row>
    <row r="22" spans="1:8" x14ac:dyDescent="0.2">
      <c r="A22" s="268">
        <v>13</v>
      </c>
      <c r="B22" s="268">
        <v>308</v>
      </c>
      <c r="C22" s="440" t="s">
        <v>412</v>
      </c>
      <c r="D22" s="442">
        <v>0</v>
      </c>
      <c r="E22" s="445">
        <f>BIENESTAR!V11</f>
        <v>497700</v>
      </c>
      <c r="F22" s="446">
        <f>BIENESTAR!V12</f>
        <v>37097</v>
      </c>
      <c r="G22" s="417">
        <v>0</v>
      </c>
      <c r="H22" s="441">
        <f t="shared" si="0"/>
        <v>534797</v>
      </c>
    </row>
    <row r="23" spans="1:8" x14ac:dyDescent="0.2">
      <c r="A23" s="268">
        <v>14</v>
      </c>
      <c r="B23" s="268">
        <v>309</v>
      </c>
      <c r="C23" s="440" t="s">
        <v>396</v>
      </c>
      <c r="D23" s="442">
        <v>0</v>
      </c>
      <c r="E23" s="445">
        <f>'SEC ECONOMICO'!V11</f>
        <v>450287.66000000003</v>
      </c>
      <c r="F23" s="446">
        <f>'SEC ECONOMICO'!V12</f>
        <v>484760.16000000003</v>
      </c>
      <c r="G23" s="417">
        <f>'SEC ECONOMICO'!V14</f>
        <v>130640.53</v>
      </c>
      <c r="H23" s="441">
        <f t="shared" si="0"/>
        <v>1065688.3500000001</v>
      </c>
    </row>
    <row r="24" spans="1:8" x14ac:dyDescent="0.2">
      <c r="A24" s="268">
        <v>15</v>
      </c>
      <c r="B24" s="268">
        <v>310</v>
      </c>
      <c r="C24" s="440" t="s">
        <v>436</v>
      </c>
      <c r="D24" s="442">
        <v>0</v>
      </c>
      <c r="E24" s="445">
        <f>TURISMO!V11</f>
        <v>500978.26</v>
      </c>
      <c r="F24" s="446">
        <f>TURISMO!V12</f>
        <v>916839.6</v>
      </c>
      <c r="G24" s="417">
        <f>TURISMO!V14</f>
        <v>0</v>
      </c>
      <c r="H24" s="441">
        <f t="shared" si="0"/>
        <v>1417817.8599999999</v>
      </c>
    </row>
    <row r="25" spans="1:8" x14ac:dyDescent="0.2">
      <c r="A25" s="268">
        <v>16</v>
      </c>
      <c r="B25" s="268">
        <v>311</v>
      </c>
      <c r="C25" s="440" t="s">
        <v>388</v>
      </c>
      <c r="D25" s="442">
        <v>0</v>
      </c>
      <c r="E25" s="445">
        <f>'SECRE ARTE Y CULTURA'!V11</f>
        <v>225823.22</v>
      </c>
      <c r="F25" s="446">
        <f>'SECRE ARTE Y CULTURA'!V12</f>
        <v>561469.07000000007</v>
      </c>
      <c r="G25" s="417">
        <f>'SECRE ARTE Y CULTURA'!V14</f>
        <v>61547.72</v>
      </c>
      <c r="H25" s="441">
        <f t="shared" si="0"/>
        <v>848840.01</v>
      </c>
    </row>
    <row r="26" spans="1:8" x14ac:dyDescent="0.2">
      <c r="A26" s="268">
        <v>17</v>
      </c>
      <c r="B26" s="268">
        <v>312</v>
      </c>
      <c r="C26" s="440" t="s">
        <v>443</v>
      </c>
      <c r="D26" s="442">
        <v>0</v>
      </c>
      <c r="E26" s="445">
        <f>'SEC CAMBIO CLIMATICO'!V11</f>
        <v>382694.63640000002</v>
      </c>
      <c r="F26" s="446">
        <f>'SEC CAMBIO CLIMATICO'!V12</f>
        <v>351815.76</v>
      </c>
      <c r="G26" s="417">
        <v>0</v>
      </c>
      <c r="H26" s="441">
        <f t="shared" si="0"/>
        <v>734510.39639999997</v>
      </c>
    </row>
    <row r="27" spans="1:8" x14ac:dyDescent="0.2">
      <c r="A27" s="268">
        <v>18</v>
      </c>
      <c r="B27" s="268">
        <v>404</v>
      </c>
      <c r="C27" s="440" t="s">
        <v>434</v>
      </c>
      <c r="D27" s="442">
        <v>0</v>
      </c>
      <c r="E27" s="445">
        <f>CONSEJERIA!V11</f>
        <v>159639.81</v>
      </c>
      <c r="F27" s="446">
        <v>0</v>
      </c>
      <c r="G27" s="417">
        <v>0</v>
      </c>
      <c r="H27" s="441">
        <f t="shared" si="0"/>
        <v>159639.81</v>
      </c>
    </row>
    <row r="28" spans="1:8" x14ac:dyDescent="0.2">
      <c r="A28" s="268">
        <v>19</v>
      </c>
      <c r="B28" s="268">
        <v>405</v>
      </c>
      <c r="C28" s="440" t="s">
        <v>454</v>
      </c>
      <c r="D28" s="442">
        <v>0</v>
      </c>
      <c r="E28" s="445">
        <f>'DIRECC DE SISTEMAS'!V11</f>
        <v>193310.35200000001</v>
      </c>
      <c r="F28" s="446">
        <f>'DIRECC DE SISTEMAS'!V12</f>
        <v>238886.83999999997</v>
      </c>
      <c r="G28" s="417">
        <f>'DIRECC DE SISTEMAS'!V14</f>
        <v>98827.24</v>
      </c>
      <c r="H28" s="441">
        <f t="shared" si="0"/>
        <v>531024.43200000003</v>
      </c>
    </row>
    <row r="29" spans="1:8" x14ac:dyDescent="0.2">
      <c r="A29" s="268">
        <v>20</v>
      </c>
      <c r="B29" s="268">
        <v>407</v>
      </c>
      <c r="C29" s="440" t="s">
        <v>441</v>
      </c>
      <c r="D29" s="442">
        <v>0</v>
      </c>
      <c r="E29" s="445">
        <f>'COM SOCIAL'!V11</f>
        <v>6456.57</v>
      </c>
      <c r="F29" s="446">
        <f>'COM SOCIAL'!V12</f>
        <v>2671272.5699999998</v>
      </c>
      <c r="G29" s="417">
        <v>0</v>
      </c>
      <c r="H29" s="441">
        <f t="shared" si="0"/>
        <v>2677729.1399999997</v>
      </c>
    </row>
    <row r="30" spans="1:8" s="63" customFormat="1" x14ac:dyDescent="0.2">
      <c r="A30" s="268">
        <v>21</v>
      </c>
      <c r="B30" s="58">
        <v>601</v>
      </c>
      <c r="C30" s="483" t="s">
        <v>439</v>
      </c>
      <c r="D30" s="442">
        <v>0</v>
      </c>
      <c r="E30" s="445">
        <f>CONTRALORIA!V11</f>
        <v>185370.80000000005</v>
      </c>
      <c r="F30" s="448">
        <f>CONTRALORIA!V12</f>
        <v>83000</v>
      </c>
      <c r="G30" s="59">
        <v>0</v>
      </c>
      <c r="H30" s="441">
        <f t="shared" si="0"/>
        <v>268370.80000000005</v>
      </c>
    </row>
    <row r="31" spans="1:8" x14ac:dyDescent="0.2">
      <c r="A31" s="268">
        <v>22</v>
      </c>
      <c r="B31" s="268">
        <v>701</v>
      </c>
      <c r="C31" s="440" t="s">
        <v>437</v>
      </c>
      <c r="D31" s="442">
        <v>0</v>
      </c>
      <c r="E31" s="445">
        <f>ALCALDIA!V11</f>
        <v>64081.38</v>
      </c>
      <c r="F31" s="446">
        <v>0</v>
      </c>
      <c r="G31" s="417">
        <v>0</v>
      </c>
      <c r="H31" s="441">
        <f t="shared" si="0"/>
        <v>64081.38</v>
      </c>
    </row>
    <row r="32" spans="1:8" x14ac:dyDescent="0.2">
      <c r="A32" s="268">
        <v>23</v>
      </c>
      <c r="B32" s="268">
        <v>801</v>
      </c>
      <c r="C32" s="440" t="s">
        <v>87</v>
      </c>
      <c r="D32" s="442">
        <v>0</v>
      </c>
      <c r="E32" s="445">
        <f>TRANSPARENCIA!V11</f>
        <v>76696.87</v>
      </c>
      <c r="F32" s="446">
        <f>TRANSPARENCIA!V12</f>
        <v>107622.46</v>
      </c>
      <c r="G32" s="417">
        <v>0</v>
      </c>
      <c r="H32" s="441">
        <f t="shared" si="0"/>
        <v>184319.33000000002</v>
      </c>
    </row>
    <row r="33" spans="1:8" x14ac:dyDescent="0.2">
      <c r="D33" s="485"/>
      <c r="E33" s="429"/>
      <c r="F33" s="482"/>
      <c r="G33" s="486"/>
      <c r="H33" s="487"/>
    </row>
    <row r="34" spans="1:8" s="494" customFormat="1" ht="15" customHeight="1" x14ac:dyDescent="0.2">
      <c r="A34" s="654" t="s">
        <v>448</v>
      </c>
      <c r="B34" s="654"/>
      <c r="C34" s="654"/>
      <c r="D34" s="492">
        <f>SUM(D10:D29)</f>
        <v>12147935.000000002</v>
      </c>
      <c r="E34" s="493" t="e">
        <f>SUM(E10:E32)</f>
        <v>#REF!</v>
      </c>
      <c r="F34" s="493" t="e">
        <f t="shared" ref="F34:H34" si="1">SUM(F10:F32)</f>
        <v>#REF!</v>
      </c>
      <c r="G34" s="493" t="e">
        <f t="shared" si="1"/>
        <v>#REF!</v>
      </c>
      <c r="H34" s="493" t="e">
        <f t="shared" si="1"/>
        <v>#REF!</v>
      </c>
    </row>
  </sheetData>
  <mergeCells count="9">
    <mergeCell ref="B8:B9"/>
    <mergeCell ref="A34:C34"/>
    <mergeCell ref="A1:H1"/>
    <mergeCell ref="A2:H2"/>
    <mergeCell ref="A4:H4"/>
    <mergeCell ref="A6:H6"/>
    <mergeCell ref="C8:C9"/>
    <mergeCell ref="A8:A9"/>
    <mergeCell ref="H8:H9"/>
  </mergeCells>
  <pageMargins left="0.31496062992125984" right="0.31496062992125984" top="0.35433070866141736" bottom="0.35433070866141736" header="0.31496062992125984" footer="0.31496062992125984"/>
  <pageSetup paperSize="5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48"/>
  <sheetViews>
    <sheetView topLeftCell="A85" workbookViewId="0">
      <selection activeCell="D45" sqref="D45"/>
    </sheetView>
  </sheetViews>
  <sheetFormatPr baseColWidth="10" defaultRowHeight="15" x14ac:dyDescent="0.25"/>
  <cols>
    <col min="2" max="2" width="30.28515625" customWidth="1"/>
    <col min="3" max="3" width="14.7109375" customWidth="1"/>
    <col min="4" max="4" width="33.140625" customWidth="1"/>
    <col min="6" max="6" width="10.85546875" customWidth="1"/>
    <col min="7" max="7" width="13.140625" customWidth="1"/>
  </cols>
  <sheetData>
    <row r="1" spans="1:7" ht="45" x14ac:dyDescent="0.25">
      <c r="A1" s="25" t="s">
        <v>0</v>
      </c>
      <c r="B1" s="25" t="s">
        <v>40</v>
      </c>
      <c r="C1" s="25" t="s">
        <v>1</v>
      </c>
      <c r="D1" s="34" t="s">
        <v>40</v>
      </c>
      <c r="E1" s="16" t="s">
        <v>20</v>
      </c>
      <c r="F1" s="25" t="s">
        <v>273</v>
      </c>
      <c r="G1" s="25" t="s">
        <v>40</v>
      </c>
    </row>
    <row r="2" spans="1:7" x14ac:dyDescent="0.25">
      <c r="A2" s="16" t="s">
        <v>3</v>
      </c>
      <c r="B2" s="15" t="s">
        <v>5</v>
      </c>
      <c r="C2" s="16" t="s">
        <v>3</v>
      </c>
      <c r="D2" s="14" t="s">
        <v>5</v>
      </c>
      <c r="E2" s="14" t="s">
        <v>3</v>
      </c>
      <c r="F2" s="16" t="s">
        <v>3</v>
      </c>
      <c r="G2" s="15" t="s">
        <v>5</v>
      </c>
    </row>
    <row r="3" spans="1:7" x14ac:dyDescent="0.25">
      <c r="A3" s="26">
        <v>101</v>
      </c>
      <c r="B3" s="27" t="s">
        <v>41</v>
      </c>
      <c r="C3" s="33">
        <v>10101</v>
      </c>
      <c r="D3" s="1" t="s">
        <v>41</v>
      </c>
      <c r="E3" s="2">
        <v>2000</v>
      </c>
      <c r="F3" s="33">
        <v>21111</v>
      </c>
      <c r="G3" s="40" t="s">
        <v>132</v>
      </c>
    </row>
    <row r="4" spans="1:7" x14ac:dyDescent="0.25">
      <c r="A4" s="26">
        <v>102</v>
      </c>
      <c r="B4" s="27" t="s">
        <v>42</v>
      </c>
      <c r="C4" s="26">
        <v>10201</v>
      </c>
      <c r="D4" s="31" t="s">
        <v>88</v>
      </c>
      <c r="E4" s="2">
        <v>3000</v>
      </c>
      <c r="F4" s="26">
        <v>21211</v>
      </c>
      <c r="G4" s="27" t="s">
        <v>133</v>
      </c>
    </row>
    <row r="5" spans="1:7" x14ac:dyDescent="0.25">
      <c r="A5" s="26">
        <v>103</v>
      </c>
      <c r="B5" s="27" t="s">
        <v>43</v>
      </c>
      <c r="C5" s="26">
        <v>10202</v>
      </c>
      <c r="D5" s="31" t="s">
        <v>89</v>
      </c>
      <c r="E5" s="2">
        <v>4000</v>
      </c>
      <c r="F5" s="26">
        <v>21311</v>
      </c>
      <c r="G5" s="27" t="s">
        <v>134</v>
      </c>
    </row>
    <row r="6" spans="1:7" x14ac:dyDescent="0.25">
      <c r="A6" s="26">
        <v>201</v>
      </c>
      <c r="B6" s="27" t="s">
        <v>44</v>
      </c>
      <c r="C6" s="26">
        <v>10301</v>
      </c>
      <c r="D6" s="31" t="s">
        <v>90</v>
      </c>
      <c r="E6" s="2">
        <v>5000</v>
      </c>
      <c r="F6" s="33">
        <v>21411</v>
      </c>
      <c r="G6" s="40" t="s">
        <v>135</v>
      </c>
    </row>
    <row r="7" spans="1:7" x14ac:dyDescent="0.25">
      <c r="A7" s="26">
        <v>202</v>
      </c>
      <c r="B7" s="27" t="s">
        <v>45</v>
      </c>
      <c r="C7" s="26">
        <v>10302</v>
      </c>
      <c r="D7" s="31" t="s">
        <v>91</v>
      </c>
      <c r="E7" s="2"/>
      <c r="F7" s="26">
        <v>21511</v>
      </c>
      <c r="G7" s="27" t="s">
        <v>136</v>
      </c>
    </row>
    <row r="8" spans="1:7" x14ac:dyDescent="0.25">
      <c r="A8" s="26">
        <v>203</v>
      </c>
      <c r="B8" s="27" t="s">
        <v>46</v>
      </c>
      <c r="C8" s="26">
        <v>10303</v>
      </c>
      <c r="D8" s="31" t="s">
        <v>92</v>
      </c>
      <c r="E8" s="2"/>
      <c r="F8" s="26">
        <v>21611</v>
      </c>
      <c r="G8" s="27" t="s">
        <v>137</v>
      </c>
    </row>
    <row r="9" spans="1:7" x14ac:dyDescent="0.25">
      <c r="A9" s="26">
        <v>204</v>
      </c>
      <c r="B9" s="27" t="s">
        <v>47</v>
      </c>
      <c r="C9" s="26">
        <v>10304</v>
      </c>
      <c r="D9" s="31" t="s">
        <v>93</v>
      </c>
      <c r="E9" s="2"/>
      <c r="F9" s="26">
        <v>21711</v>
      </c>
      <c r="G9" s="27" t="s">
        <v>138</v>
      </c>
    </row>
    <row r="10" spans="1:7" x14ac:dyDescent="0.25">
      <c r="A10" s="26">
        <v>205</v>
      </c>
      <c r="B10" s="27" t="s">
        <v>48</v>
      </c>
      <c r="C10" s="26">
        <v>10305</v>
      </c>
      <c r="D10" s="31" t="s">
        <v>94</v>
      </c>
      <c r="E10" s="2"/>
      <c r="F10" s="26">
        <v>21811</v>
      </c>
      <c r="G10" s="27" t="s">
        <v>139</v>
      </c>
    </row>
    <row r="11" spans="1:7" x14ac:dyDescent="0.25">
      <c r="A11" s="26">
        <v>206</v>
      </c>
      <c r="B11" s="27" t="s">
        <v>49</v>
      </c>
      <c r="C11" s="26">
        <v>10306</v>
      </c>
      <c r="D11" s="31" t="s">
        <v>95</v>
      </c>
      <c r="E11" s="2"/>
      <c r="F11" s="33">
        <v>22111</v>
      </c>
      <c r="G11" s="40" t="s">
        <v>140</v>
      </c>
    </row>
    <row r="12" spans="1:7" x14ac:dyDescent="0.25">
      <c r="A12" s="26">
        <v>207</v>
      </c>
      <c r="B12" s="27" t="s">
        <v>50</v>
      </c>
      <c r="C12" s="26">
        <v>10307</v>
      </c>
      <c r="D12" s="31" t="s">
        <v>96</v>
      </c>
      <c r="E12" s="2"/>
      <c r="F12" s="26">
        <v>22211</v>
      </c>
      <c r="G12" s="27" t="s">
        <v>141</v>
      </c>
    </row>
    <row r="13" spans="1:7" x14ac:dyDescent="0.25">
      <c r="A13" s="26">
        <v>208</v>
      </c>
      <c r="B13" s="27" t="s">
        <v>51</v>
      </c>
      <c r="C13" s="26">
        <v>10308</v>
      </c>
      <c r="D13" s="31" t="s">
        <v>97</v>
      </c>
      <c r="E13" s="2"/>
      <c r="F13" s="33">
        <v>22311</v>
      </c>
      <c r="G13" s="40" t="s">
        <v>142</v>
      </c>
    </row>
    <row r="14" spans="1:7" x14ac:dyDescent="0.25">
      <c r="A14" s="26">
        <v>209</v>
      </c>
      <c r="B14" s="27" t="s">
        <v>52</v>
      </c>
      <c r="C14" s="26">
        <v>10309</v>
      </c>
      <c r="D14" s="31" t="s">
        <v>98</v>
      </c>
      <c r="E14" s="2"/>
      <c r="F14" s="33">
        <v>24111</v>
      </c>
      <c r="G14" s="40" t="s">
        <v>143</v>
      </c>
    </row>
    <row r="15" spans="1:7" x14ac:dyDescent="0.25">
      <c r="A15" s="26">
        <v>210</v>
      </c>
      <c r="B15" s="27" t="s">
        <v>53</v>
      </c>
      <c r="C15" s="26">
        <v>10310</v>
      </c>
      <c r="D15" s="31" t="s">
        <v>99</v>
      </c>
      <c r="E15" s="2"/>
      <c r="F15" s="26">
        <v>24211</v>
      </c>
      <c r="G15" s="27" t="s">
        <v>144</v>
      </c>
    </row>
    <row r="16" spans="1:7" x14ac:dyDescent="0.25">
      <c r="A16" s="26">
        <v>211</v>
      </c>
      <c r="B16" s="27" t="s">
        <v>54</v>
      </c>
      <c r="C16" s="26">
        <v>10311</v>
      </c>
      <c r="D16" s="31" t="s">
        <v>100</v>
      </c>
      <c r="E16" s="2"/>
      <c r="F16" s="26">
        <v>24311</v>
      </c>
      <c r="G16" s="27" t="s">
        <v>145</v>
      </c>
    </row>
    <row r="17" spans="1:7" x14ac:dyDescent="0.25">
      <c r="A17" s="26">
        <v>212</v>
      </c>
      <c r="B17" s="27" t="s">
        <v>55</v>
      </c>
      <c r="C17" s="26">
        <v>10312</v>
      </c>
      <c r="D17" s="31" t="s">
        <v>101</v>
      </c>
      <c r="E17" s="2"/>
      <c r="F17" s="33">
        <v>24411</v>
      </c>
      <c r="G17" s="40" t="s">
        <v>146</v>
      </c>
    </row>
    <row r="18" spans="1:7" x14ac:dyDescent="0.25">
      <c r="A18" s="26">
        <v>213</v>
      </c>
      <c r="B18" s="27" t="s">
        <v>56</v>
      </c>
      <c r="C18" s="26">
        <v>10313</v>
      </c>
      <c r="D18" s="31" t="s">
        <v>102</v>
      </c>
      <c r="E18" s="2"/>
      <c r="F18" s="26">
        <v>24511</v>
      </c>
      <c r="G18" s="27" t="s">
        <v>147</v>
      </c>
    </row>
    <row r="19" spans="1:7" x14ac:dyDescent="0.25">
      <c r="A19" s="26">
        <v>301</v>
      </c>
      <c r="B19" s="27" t="s">
        <v>57</v>
      </c>
      <c r="C19" s="26">
        <v>20101</v>
      </c>
      <c r="D19" s="31" t="s">
        <v>44</v>
      </c>
      <c r="E19" s="2"/>
      <c r="F19" s="26">
        <v>24611</v>
      </c>
      <c r="G19" s="27" t="s">
        <v>148</v>
      </c>
    </row>
    <row r="20" spans="1:7" x14ac:dyDescent="0.25">
      <c r="A20" s="26">
        <v>302</v>
      </c>
      <c r="B20" s="27" t="s">
        <v>58</v>
      </c>
      <c r="C20" s="26">
        <v>20201</v>
      </c>
      <c r="D20" s="31" t="s">
        <v>45</v>
      </c>
      <c r="F20" s="26">
        <v>24711</v>
      </c>
      <c r="G20" s="27" t="s">
        <v>149</v>
      </c>
    </row>
    <row r="21" spans="1:7" x14ac:dyDescent="0.25">
      <c r="A21" s="26">
        <v>303</v>
      </c>
      <c r="B21" s="27" t="s">
        <v>59</v>
      </c>
      <c r="C21" s="26">
        <v>20301</v>
      </c>
      <c r="D21" s="31" t="s">
        <v>46</v>
      </c>
      <c r="F21" s="26">
        <v>24811</v>
      </c>
      <c r="G21" s="27" t="s">
        <v>150</v>
      </c>
    </row>
    <row r="22" spans="1:7" x14ac:dyDescent="0.25">
      <c r="A22" s="26">
        <v>304</v>
      </c>
      <c r="B22" s="27" t="s">
        <v>60</v>
      </c>
      <c r="C22" s="26">
        <v>20401</v>
      </c>
      <c r="D22" s="31" t="s">
        <v>47</v>
      </c>
      <c r="F22" s="26">
        <v>24911</v>
      </c>
      <c r="G22" s="27" t="s">
        <v>151</v>
      </c>
    </row>
    <row r="23" spans="1:7" x14ac:dyDescent="0.25">
      <c r="A23" s="26">
        <v>305</v>
      </c>
      <c r="B23" s="27" t="s">
        <v>61</v>
      </c>
      <c r="C23" s="26">
        <v>20501</v>
      </c>
      <c r="D23" s="31" t="s">
        <v>48</v>
      </c>
      <c r="F23" s="26">
        <v>25311</v>
      </c>
      <c r="G23" s="27" t="s">
        <v>152</v>
      </c>
    </row>
    <row r="24" spans="1:7" x14ac:dyDescent="0.25">
      <c r="A24" s="26">
        <v>306</v>
      </c>
      <c r="B24" s="27" t="s">
        <v>62</v>
      </c>
      <c r="C24" s="26">
        <v>20601</v>
      </c>
      <c r="D24" s="31" t="s">
        <v>49</v>
      </c>
      <c r="F24" s="26">
        <v>25411</v>
      </c>
      <c r="G24" s="27" t="s">
        <v>153</v>
      </c>
    </row>
    <row r="25" spans="1:7" x14ac:dyDescent="0.25">
      <c r="A25" s="26">
        <v>307</v>
      </c>
      <c r="B25" s="27" t="s">
        <v>63</v>
      </c>
      <c r="C25" s="26">
        <v>20701</v>
      </c>
      <c r="D25" s="31" t="s">
        <v>50</v>
      </c>
      <c r="F25" s="26">
        <v>25511</v>
      </c>
      <c r="G25" s="27" t="s">
        <v>154</v>
      </c>
    </row>
    <row r="26" spans="1:7" x14ac:dyDescent="0.25">
      <c r="A26" s="26">
        <v>308</v>
      </c>
      <c r="B26" s="27" t="s">
        <v>64</v>
      </c>
      <c r="C26" s="26">
        <v>20801</v>
      </c>
      <c r="D26" s="31" t="s">
        <v>51</v>
      </c>
      <c r="F26" s="26">
        <v>25611</v>
      </c>
      <c r="G26" s="27" t="s">
        <v>155</v>
      </c>
    </row>
    <row r="27" spans="1:7" x14ac:dyDescent="0.25">
      <c r="A27" s="26">
        <v>309</v>
      </c>
      <c r="B27" s="27" t="s">
        <v>65</v>
      </c>
      <c r="C27" s="26">
        <v>20901</v>
      </c>
      <c r="D27" s="31" t="s">
        <v>52</v>
      </c>
      <c r="F27" s="26">
        <v>25911</v>
      </c>
      <c r="G27" s="27" t="s">
        <v>156</v>
      </c>
    </row>
    <row r="28" spans="1:7" x14ac:dyDescent="0.25">
      <c r="A28" s="26">
        <v>310</v>
      </c>
      <c r="B28" s="27" t="s">
        <v>66</v>
      </c>
      <c r="C28" s="26">
        <v>21001</v>
      </c>
      <c r="D28" s="31" t="s">
        <v>53</v>
      </c>
      <c r="F28" s="26">
        <v>26111</v>
      </c>
      <c r="G28" s="27" t="s">
        <v>157</v>
      </c>
    </row>
    <row r="29" spans="1:7" x14ac:dyDescent="0.25">
      <c r="A29" s="26">
        <v>311</v>
      </c>
      <c r="B29" s="27" t="s">
        <v>67</v>
      </c>
      <c r="C29" s="26">
        <v>21101</v>
      </c>
      <c r="D29" s="31" t="s">
        <v>54</v>
      </c>
      <c r="F29" s="26">
        <v>27111</v>
      </c>
      <c r="G29" s="27" t="s">
        <v>158</v>
      </c>
    </row>
    <row r="30" spans="1:7" x14ac:dyDescent="0.25">
      <c r="A30" s="26">
        <v>312</v>
      </c>
      <c r="B30" s="27" t="s">
        <v>68</v>
      </c>
      <c r="C30" s="26">
        <v>21201</v>
      </c>
      <c r="D30" s="31" t="s">
        <v>103</v>
      </c>
      <c r="F30" s="26">
        <v>27211</v>
      </c>
      <c r="G30" s="27" t="s">
        <v>159</v>
      </c>
    </row>
    <row r="31" spans="1:7" x14ac:dyDescent="0.25">
      <c r="A31" s="26">
        <v>401</v>
      </c>
      <c r="B31" s="27" t="s">
        <v>69</v>
      </c>
      <c r="C31" s="26">
        <v>21301</v>
      </c>
      <c r="D31" s="31" t="s">
        <v>56</v>
      </c>
      <c r="F31" s="26">
        <v>27311</v>
      </c>
      <c r="G31" s="27" t="s">
        <v>160</v>
      </c>
    </row>
    <row r="32" spans="1:7" x14ac:dyDescent="0.25">
      <c r="A32" s="26">
        <v>402</v>
      </c>
      <c r="B32" s="27" t="s">
        <v>70</v>
      </c>
      <c r="C32" s="26">
        <v>30101</v>
      </c>
      <c r="D32" s="31" t="s">
        <v>57</v>
      </c>
      <c r="F32" s="26">
        <v>27411</v>
      </c>
      <c r="G32" s="27" t="s">
        <v>161</v>
      </c>
    </row>
    <row r="33" spans="1:7" x14ac:dyDescent="0.25">
      <c r="A33" s="26">
        <v>403</v>
      </c>
      <c r="B33" s="27" t="s">
        <v>71</v>
      </c>
      <c r="C33" s="26">
        <v>30201</v>
      </c>
      <c r="D33" s="31" t="s">
        <v>58</v>
      </c>
      <c r="F33" s="26">
        <v>27511</v>
      </c>
      <c r="G33" s="27" t="s">
        <v>162</v>
      </c>
    </row>
    <row r="34" spans="1:7" x14ac:dyDescent="0.25">
      <c r="A34" s="26">
        <v>404</v>
      </c>
      <c r="B34" s="27" t="s">
        <v>72</v>
      </c>
      <c r="C34" s="26">
        <v>30202</v>
      </c>
      <c r="D34" s="31" t="s">
        <v>104</v>
      </c>
      <c r="F34" s="26">
        <v>28111</v>
      </c>
      <c r="G34" s="27" t="s">
        <v>163</v>
      </c>
    </row>
    <row r="35" spans="1:7" x14ac:dyDescent="0.25">
      <c r="A35" s="26">
        <v>405</v>
      </c>
      <c r="B35" s="27" t="s">
        <v>73</v>
      </c>
      <c r="C35" s="26">
        <v>30203</v>
      </c>
      <c r="D35" s="31" t="s">
        <v>105</v>
      </c>
      <c r="F35" s="26">
        <v>28211</v>
      </c>
      <c r="G35" s="27" t="s">
        <v>164</v>
      </c>
    </row>
    <row r="36" spans="1:7" x14ac:dyDescent="0.25">
      <c r="A36" s="26">
        <v>406</v>
      </c>
      <c r="B36" s="27" t="s">
        <v>74</v>
      </c>
      <c r="C36" s="26">
        <v>30204</v>
      </c>
      <c r="D36" s="31" t="s">
        <v>106</v>
      </c>
      <c r="F36" s="26">
        <v>28311</v>
      </c>
      <c r="G36" s="27" t="s">
        <v>165</v>
      </c>
    </row>
    <row r="37" spans="1:7" x14ac:dyDescent="0.25">
      <c r="A37" s="26">
        <v>407</v>
      </c>
      <c r="B37" s="27" t="s">
        <v>75</v>
      </c>
      <c r="C37" s="26">
        <v>30301</v>
      </c>
      <c r="D37" s="31" t="s">
        <v>59</v>
      </c>
      <c r="F37" s="26">
        <v>29111</v>
      </c>
      <c r="G37" s="27" t="s">
        <v>166</v>
      </c>
    </row>
    <row r="38" spans="1:7" x14ac:dyDescent="0.25">
      <c r="A38" s="26">
        <v>408</v>
      </c>
      <c r="B38" s="27" t="s">
        <v>76</v>
      </c>
      <c r="C38" s="26">
        <v>30302</v>
      </c>
      <c r="D38" s="31" t="s">
        <v>107</v>
      </c>
      <c r="F38" s="26">
        <v>29211</v>
      </c>
      <c r="G38" s="27" t="s">
        <v>167</v>
      </c>
    </row>
    <row r="39" spans="1:7" x14ac:dyDescent="0.25">
      <c r="A39" s="26">
        <v>409</v>
      </c>
      <c r="B39" s="27" t="s">
        <v>77</v>
      </c>
      <c r="C39" s="26">
        <v>30303</v>
      </c>
      <c r="D39" s="31" t="s">
        <v>108</v>
      </c>
      <c r="F39" s="26">
        <v>29311</v>
      </c>
      <c r="G39" s="27" t="s">
        <v>168</v>
      </c>
    </row>
    <row r="40" spans="1:7" x14ac:dyDescent="0.25">
      <c r="A40" s="26">
        <v>501</v>
      </c>
      <c r="B40" s="27" t="s">
        <v>78</v>
      </c>
      <c r="C40" s="26">
        <v>30304</v>
      </c>
      <c r="D40" s="31" t="s">
        <v>109</v>
      </c>
      <c r="F40" s="26">
        <v>29411</v>
      </c>
      <c r="G40" s="27" t="s">
        <v>169</v>
      </c>
    </row>
    <row r="41" spans="1:7" x14ac:dyDescent="0.25">
      <c r="A41" s="26">
        <v>502</v>
      </c>
      <c r="B41" s="27" t="s">
        <v>79</v>
      </c>
      <c r="C41" s="26">
        <v>30305</v>
      </c>
      <c r="D41" s="31" t="s">
        <v>110</v>
      </c>
      <c r="F41" s="26">
        <v>29511</v>
      </c>
      <c r="G41" s="27" t="s">
        <v>170</v>
      </c>
    </row>
    <row r="42" spans="1:7" x14ac:dyDescent="0.25">
      <c r="A42" s="26">
        <v>503</v>
      </c>
      <c r="B42" s="27" t="s">
        <v>80</v>
      </c>
      <c r="C42" s="26">
        <v>30306</v>
      </c>
      <c r="D42" s="31" t="s">
        <v>111</v>
      </c>
      <c r="F42" s="26">
        <v>29611</v>
      </c>
      <c r="G42" s="27" t="s">
        <v>171</v>
      </c>
    </row>
    <row r="43" spans="1:7" x14ac:dyDescent="0.25">
      <c r="A43" s="26">
        <v>504</v>
      </c>
      <c r="B43" s="27" t="s">
        <v>81</v>
      </c>
      <c r="C43" s="26">
        <v>30401</v>
      </c>
      <c r="D43" s="31" t="s">
        <v>60</v>
      </c>
      <c r="F43" s="26">
        <v>29711</v>
      </c>
      <c r="G43" s="27" t="s">
        <v>172</v>
      </c>
    </row>
    <row r="44" spans="1:7" x14ac:dyDescent="0.25">
      <c r="A44" s="26">
        <v>505</v>
      </c>
      <c r="B44" s="27" t="s">
        <v>82</v>
      </c>
      <c r="C44" s="26">
        <v>30402</v>
      </c>
      <c r="D44" s="29" t="s">
        <v>299</v>
      </c>
      <c r="F44" s="26">
        <v>29811</v>
      </c>
      <c r="G44" s="27" t="s">
        <v>173</v>
      </c>
    </row>
    <row r="45" spans="1:7" x14ac:dyDescent="0.25">
      <c r="A45" s="26">
        <v>506</v>
      </c>
      <c r="B45" s="27" t="s">
        <v>83</v>
      </c>
      <c r="C45" s="26">
        <v>30403</v>
      </c>
      <c r="D45" s="32" t="s">
        <v>300</v>
      </c>
      <c r="F45" s="26">
        <v>29911</v>
      </c>
      <c r="G45" s="27" t="s">
        <v>174</v>
      </c>
    </row>
    <row r="46" spans="1:7" x14ac:dyDescent="0.25">
      <c r="A46" s="26">
        <v>507</v>
      </c>
      <c r="B46" s="27" t="s">
        <v>84</v>
      </c>
      <c r="C46" s="26">
        <v>30404</v>
      </c>
      <c r="D46" s="27" t="s">
        <v>112</v>
      </c>
      <c r="F46" s="26">
        <v>31111</v>
      </c>
      <c r="G46" s="27" t="s">
        <v>175</v>
      </c>
    </row>
    <row r="47" spans="1:7" x14ac:dyDescent="0.25">
      <c r="A47" s="26">
        <v>601</v>
      </c>
      <c r="B47" s="27" t="s">
        <v>85</v>
      </c>
      <c r="C47" s="26">
        <v>30405</v>
      </c>
      <c r="D47" s="27" t="s">
        <v>113</v>
      </c>
      <c r="F47" s="26">
        <v>31121</v>
      </c>
      <c r="G47" s="27" t="s">
        <v>176</v>
      </c>
    </row>
    <row r="48" spans="1:7" x14ac:dyDescent="0.25">
      <c r="A48" s="28">
        <v>701</v>
      </c>
      <c r="B48" s="29" t="s">
        <v>86</v>
      </c>
      <c r="C48" s="26">
        <v>30406</v>
      </c>
      <c r="D48" s="27" t="s">
        <v>301</v>
      </c>
      <c r="F48" s="26">
        <v>31211</v>
      </c>
      <c r="G48" s="27" t="s">
        <v>177</v>
      </c>
    </row>
    <row r="49" spans="1:7" x14ac:dyDescent="0.25">
      <c r="A49" s="30">
        <v>801</v>
      </c>
      <c r="B49" s="31" t="s">
        <v>87</v>
      </c>
      <c r="C49" s="26">
        <v>30501</v>
      </c>
      <c r="D49" s="27" t="s">
        <v>61</v>
      </c>
      <c r="F49" s="26">
        <v>31311</v>
      </c>
      <c r="G49" s="27" t="s">
        <v>178</v>
      </c>
    </row>
    <row r="50" spans="1:7" x14ac:dyDescent="0.25">
      <c r="C50" s="26">
        <v>30502</v>
      </c>
      <c r="D50" s="27" t="s">
        <v>114</v>
      </c>
      <c r="F50" s="26">
        <v>31411</v>
      </c>
      <c r="G50" s="27" t="s">
        <v>179</v>
      </c>
    </row>
    <row r="51" spans="1:7" x14ac:dyDescent="0.25">
      <c r="C51" s="26">
        <v>30503</v>
      </c>
      <c r="D51" s="27" t="s">
        <v>115</v>
      </c>
      <c r="F51" s="26">
        <v>31511</v>
      </c>
      <c r="G51" s="27" t="s">
        <v>180</v>
      </c>
    </row>
    <row r="52" spans="1:7" x14ac:dyDescent="0.25">
      <c r="C52" s="26">
        <v>30504</v>
      </c>
      <c r="D52" s="27" t="s">
        <v>116</v>
      </c>
      <c r="F52" s="26">
        <v>31611</v>
      </c>
      <c r="G52" s="27" t="s">
        <v>294</v>
      </c>
    </row>
    <row r="53" spans="1:7" x14ac:dyDescent="0.25">
      <c r="C53" s="26">
        <v>30601</v>
      </c>
      <c r="D53" s="27" t="s">
        <v>62</v>
      </c>
      <c r="F53" s="26">
        <v>31711</v>
      </c>
      <c r="G53" s="27" t="s">
        <v>181</v>
      </c>
    </row>
    <row r="54" spans="1:7" x14ac:dyDescent="0.25">
      <c r="C54" s="26">
        <v>30602</v>
      </c>
      <c r="D54" s="27" t="s">
        <v>117</v>
      </c>
      <c r="F54" s="26">
        <v>31811</v>
      </c>
      <c r="G54" s="27" t="s">
        <v>182</v>
      </c>
    </row>
    <row r="55" spans="1:7" x14ac:dyDescent="0.25">
      <c r="C55" s="26">
        <v>30603</v>
      </c>
      <c r="D55" s="27" t="s">
        <v>302</v>
      </c>
      <c r="F55" s="26">
        <v>31911</v>
      </c>
      <c r="G55" s="27" t="s">
        <v>183</v>
      </c>
    </row>
    <row r="56" spans="1:7" x14ac:dyDescent="0.25">
      <c r="C56" s="26">
        <v>30604</v>
      </c>
      <c r="D56" s="27" t="s">
        <v>131</v>
      </c>
      <c r="F56" s="26">
        <v>32111</v>
      </c>
      <c r="G56" s="27" t="s">
        <v>184</v>
      </c>
    </row>
    <row r="57" spans="1:7" x14ac:dyDescent="0.25">
      <c r="C57" s="26">
        <v>30605</v>
      </c>
      <c r="D57" s="27" t="s">
        <v>118</v>
      </c>
      <c r="F57" s="26">
        <v>32211</v>
      </c>
      <c r="G57" s="27" t="s">
        <v>185</v>
      </c>
    </row>
    <row r="58" spans="1:7" x14ac:dyDescent="0.25">
      <c r="C58" s="26">
        <v>30701</v>
      </c>
      <c r="D58" s="27" t="s">
        <v>63</v>
      </c>
      <c r="F58" s="26">
        <v>32311</v>
      </c>
      <c r="G58" s="27" t="s">
        <v>186</v>
      </c>
    </row>
    <row r="59" spans="1:7" x14ac:dyDescent="0.25">
      <c r="C59" s="26">
        <v>30702</v>
      </c>
      <c r="D59" s="27" t="s">
        <v>119</v>
      </c>
      <c r="F59" s="26">
        <v>32411</v>
      </c>
      <c r="G59" s="27" t="s">
        <v>187</v>
      </c>
    </row>
    <row r="60" spans="1:7" x14ac:dyDescent="0.25">
      <c r="C60" s="26">
        <v>30703</v>
      </c>
      <c r="D60" s="27" t="s">
        <v>120</v>
      </c>
      <c r="F60" s="26">
        <v>32511</v>
      </c>
      <c r="G60" s="27" t="s">
        <v>188</v>
      </c>
    </row>
    <row r="61" spans="1:7" x14ac:dyDescent="0.25">
      <c r="C61" s="26">
        <v>30801</v>
      </c>
      <c r="D61" s="27" t="s">
        <v>64</v>
      </c>
      <c r="F61" s="26">
        <v>32611</v>
      </c>
      <c r="G61" s="27" t="s">
        <v>189</v>
      </c>
    </row>
    <row r="62" spans="1:7" x14ac:dyDescent="0.25">
      <c r="C62" s="26">
        <v>30802</v>
      </c>
      <c r="D62" s="27" t="s">
        <v>121</v>
      </c>
      <c r="F62" s="26">
        <v>32711</v>
      </c>
      <c r="G62" s="27" t="s">
        <v>190</v>
      </c>
    </row>
    <row r="63" spans="1:7" x14ac:dyDescent="0.25">
      <c r="C63" s="26">
        <v>30803</v>
      </c>
      <c r="D63" s="27" t="s">
        <v>122</v>
      </c>
      <c r="F63" s="26">
        <v>32811</v>
      </c>
      <c r="G63" s="27" t="s">
        <v>191</v>
      </c>
    </row>
    <row r="64" spans="1:7" x14ac:dyDescent="0.25">
      <c r="C64" s="26">
        <v>30901</v>
      </c>
      <c r="D64" s="27" t="s">
        <v>65</v>
      </c>
      <c r="F64" s="26">
        <v>32911</v>
      </c>
      <c r="G64" s="27" t="s">
        <v>192</v>
      </c>
    </row>
    <row r="65" spans="3:7" x14ac:dyDescent="0.25">
      <c r="C65" s="26">
        <v>30902</v>
      </c>
      <c r="D65" s="27" t="s">
        <v>123</v>
      </c>
      <c r="F65" s="26">
        <v>33111</v>
      </c>
      <c r="G65" s="27" t="s">
        <v>193</v>
      </c>
    </row>
    <row r="66" spans="3:7" x14ac:dyDescent="0.25">
      <c r="C66" s="26">
        <v>30903</v>
      </c>
      <c r="D66" s="27" t="s">
        <v>124</v>
      </c>
      <c r="F66" s="26">
        <v>33211</v>
      </c>
      <c r="G66" s="27" t="s">
        <v>194</v>
      </c>
    </row>
    <row r="67" spans="3:7" x14ac:dyDescent="0.25">
      <c r="C67" s="26">
        <v>31001</v>
      </c>
      <c r="D67" s="27" t="s">
        <v>66</v>
      </c>
      <c r="F67" s="26">
        <v>33311</v>
      </c>
      <c r="G67" s="27" t="s">
        <v>195</v>
      </c>
    </row>
    <row r="68" spans="3:7" x14ac:dyDescent="0.25">
      <c r="C68" s="26">
        <v>31101</v>
      </c>
      <c r="D68" s="27" t="s">
        <v>67</v>
      </c>
      <c r="F68" s="26">
        <v>33411</v>
      </c>
      <c r="G68" s="27" t="s">
        <v>196</v>
      </c>
    </row>
    <row r="69" spans="3:7" x14ac:dyDescent="0.25">
      <c r="C69" s="26">
        <v>31201</v>
      </c>
      <c r="D69" s="27" t="s">
        <v>68</v>
      </c>
      <c r="F69" s="26">
        <v>33511</v>
      </c>
      <c r="G69" s="27" t="s">
        <v>197</v>
      </c>
    </row>
    <row r="70" spans="3:7" x14ac:dyDescent="0.25">
      <c r="C70" s="26">
        <v>40101</v>
      </c>
      <c r="D70" s="27" t="s">
        <v>69</v>
      </c>
      <c r="F70" s="26">
        <v>33611</v>
      </c>
      <c r="G70" s="27" t="s">
        <v>198</v>
      </c>
    </row>
    <row r="71" spans="3:7" x14ac:dyDescent="0.25">
      <c r="C71" s="26">
        <v>40201</v>
      </c>
      <c r="D71" s="27" t="s">
        <v>70</v>
      </c>
      <c r="F71" s="26">
        <v>33911</v>
      </c>
      <c r="G71" s="27" t="s">
        <v>199</v>
      </c>
    </row>
    <row r="72" spans="3:7" x14ac:dyDescent="0.25">
      <c r="C72" s="26">
        <v>40301</v>
      </c>
      <c r="D72" s="27" t="s">
        <v>71</v>
      </c>
      <c r="F72" s="26">
        <v>34111</v>
      </c>
      <c r="G72" s="27" t="s">
        <v>200</v>
      </c>
    </row>
    <row r="73" spans="3:7" x14ac:dyDescent="0.25">
      <c r="C73" s="26">
        <v>40401</v>
      </c>
      <c r="D73" s="27" t="s">
        <v>72</v>
      </c>
      <c r="F73" s="26">
        <v>34211</v>
      </c>
      <c r="G73" s="27" t="s">
        <v>201</v>
      </c>
    </row>
    <row r="74" spans="3:7" x14ac:dyDescent="0.25">
      <c r="C74" s="26">
        <v>40501</v>
      </c>
      <c r="D74" s="27" t="s">
        <v>73</v>
      </c>
      <c r="F74" s="26">
        <v>34311</v>
      </c>
      <c r="G74" s="27" t="s">
        <v>202</v>
      </c>
    </row>
    <row r="75" spans="3:7" x14ac:dyDescent="0.25">
      <c r="C75" s="26">
        <v>40601</v>
      </c>
      <c r="D75" s="27" t="s">
        <v>74</v>
      </c>
      <c r="F75" s="26">
        <v>34411</v>
      </c>
      <c r="G75" s="27" t="s">
        <v>203</v>
      </c>
    </row>
    <row r="76" spans="3:7" x14ac:dyDescent="0.25">
      <c r="C76" s="26">
        <v>40701</v>
      </c>
      <c r="D76" s="27" t="s">
        <v>75</v>
      </c>
      <c r="F76" s="26">
        <v>34511</v>
      </c>
      <c r="G76" s="27" t="s">
        <v>204</v>
      </c>
    </row>
    <row r="77" spans="3:7" x14ac:dyDescent="0.25">
      <c r="C77" s="26">
        <v>40801</v>
      </c>
      <c r="D77" s="27" t="s">
        <v>76</v>
      </c>
      <c r="F77" s="26">
        <v>34711</v>
      </c>
      <c r="G77" s="27" t="s">
        <v>205</v>
      </c>
    </row>
    <row r="78" spans="3:7" x14ac:dyDescent="0.25">
      <c r="C78" s="26">
        <v>40901</v>
      </c>
      <c r="D78" s="40" t="s">
        <v>77</v>
      </c>
      <c r="F78" s="26">
        <v>34811</v>
      </c>
      <c r="G78" s="27" t="s">
        <v>206</v>
      </c>
    </row>
    <row r="79" spans="3:7" x14ac:dyDescent="0.25">
      <c r="C79" s="26">
        <v>50101</v>
      </c>
      <c r="D79" s="27" t="s">
        <v>78</v>
      </c>
      <c r="F79" s="26">
        <v>34911</v>
      </c>
      <c r="G79" s="27" t="s">
        <v>207</v>
      </c>
    </row>
    <row r="80" spans="3:7" x14ac:dyDescent="0.25">
      <c r="C80" s="26">
        <v>50201</v>
      </c>
      <c r="D80" s="27" t="s">
        <v>79</v>
      </c>
      <c r="F80" s="26">
        <v>35111</v>
      </c>
      <c r="G80" s="27" t="s">
        <v>208</v>
      </c>
    </row>
    <row r="81" spans="3:7" x14ac:dyDescent="0.25">
      <c r="C81" s="26">
        <v>50301</v>
      </c>
      <c r="D81" s="27" t="s">
        <v>80</v>
      </c>
      <c r="F81" s="26">
        <v>35211</v>
      </c>
      <c r="G81" s="27" t="s">
        <v>209</v>
      </c>
    </row>
    <row r="82" spans="3:7" x14ac:dyDescent="0.25">
      <c r="C82" s="26">
        <v>50401</v>
      </c>
      <c r="D82" s="27" t="s">
        <v>81</v>
      </c>
      <c r="F82" s="26">
        <v>35311</v>
      </c>
      <c r="G82" s="27" t="s">
        <v>210</v>
      </c>
    </row>
    <row r="83" spans="3:7" x14ac:dyDescent="0.25">
      <c r="C83" s="26">
        <v>50501</v>
      </c>
      <c r="D83" s="27" t="s">
        <v>82</v>
      </c>
      <c r="F83" s="26">
        <v>35411</v>
      </c>
      <c r="G83" s="27" t="s">
        <v>211</v>
      </c>
    </row>
    <row r="84" spans="3:7" x14ac:dyDescent="0.25">
      <c r="C84" s="26">
        <v>50601</v>
      </c>
      <c r="D84" s="27" t="s">
        <v>83</v>
      </c>
      <c r="F84" s="26">
        <v>35511</v>
      </c>
      <c r="G84" s="27" t="s">
        <v>212</v>
      </c>
    </row>
    <row r="85" spans="3:7" x14ac:dyDescent="0.25">
      <c r="C85" s="26">
        <v>50701</v>
      </c>
      <c r="D85" s="27" t="s">
        <v>84</v>
      </c>
      <c r="F85" s="26">
        <v>35611</v>
      </c>
      <c r="G85" s="27" t="s">
        <v>213</v>
      </c>
    </row>
    <row r="86" spans="3:7" x14ac:dyDescent="0.25">
      <c r="C86" s="26">
        <v>60101</v>
      </c>
      <c r="D86" s="27" t="s">
        <v>85</v>
      </c>
      <c r="F86" s="26">
        <v>35711</v>
      </c>
      <c r="G86" s="27" t="s">
        <v>214</v>
      </c>
    </row>
    <row r="87" spans="3:7" x14ac:dyDescent="0.25">
      <c r="C87" s="26">
        <v>60102</v>
      </c>
      <c r="D87" s="32" t="s">
        <v>125</v>
      </c>
      <c r="F87" s="26">
        <v>35811</v>
      </c>
      <c r="G87" s="27" t="s">
        <v>215</v>
      </c>
    </row>
    <row r="88" spans="3:7" x14ac:dyDescent="0.25">
      <c r="C88" s="26">
        <v>60103</v>
      </c>
      <c r="D88" s="32" t="s">
        <v>126</v>
      </c>
      <c r="F88" s="26">
        <v>35911</v>
      </c>
      <c r="G88" s="27" t="s">
        <v>216</v>
      </c>
    </row>
    <row r="89" spans="3:7" x14ac:dyDescent="0.25">
      <c r="C89" s="26">
        <v>60104</v>
      </c>
      <c r="D89" s="40" t="s">
        <v>127</v>
      </c>
      <c r="F89" s="26">
        <v>36111</v>
      </c>
      <c r="G89" s="27" t="s">
        <v>217</v>
      </c>
    </row>
    <row r="90" spans="3:7" x14ac:dyDescent="0.25">
      <c r="C90" s="28">
        <v>60105</v>
      </c>
      <c r="D90" s="29" t="s">
        <v>128</v>
      </c>
      <c r="F90" s="26">
        <v>36311</v>
      </c>
      <c r="G90" s="27" t="s">
        <v>218</v>
      </c>
    </row>
    <row r="91" spans="3:7" x14ac:dyDescent="0.25">
      <c r="C91" s="26">
        <v>70101</v>
      </c>
      <c r="D91" s="29" t="s">
        <v>86</v>
      </c>
      <c r="F91" s="26">
        <v>36411</v>
      </c>
      <c r="G91" s="27" t="s">
        <v>295</v>
      </c>
    </row>
    <row r="92" spans="3:7" x14ac:dyDescent="0.25">
      <c r="C92" s="28">
        <v>80101</v>
      </c>
      <c r="D92" s="35" t="s">
        <v>87</v>
      </c>
      <c r="F92" s="26">
        <v>36911</v>
      </c>
      <c r="G92" s="27" t="s">
        <v>219</v>
      </c>
    </row>
    <row r="93" spans="3:7" x14ac:dyDescent="0.25">
      <c r="F93" s="26">
        <v>37111</v>
      </c>
      <c r="G93" s="27" t="s">
        <v>220</v>
      </c>
    </row>
    <row r="94" spans="3:7" x14ac:dyDescent="0.25">
      <c r="F94" s="26">
        <v>37211</v>
      </c>
      <c r="G94" s="27" t="s">
        <v>221</v>
      </c>
    </row>
    <row r="95" spans="3:7" x14ac:dyDescent="0.25">
      <c r="F95" s="26">
        <v>37411</v>
      </c>
      <c r="G95" s="27" t="s">
        <v>222</v>
      </c>
    </row>
    <row r="96" spans="3:7" x14ac:dyDescent="0.25">
      <c r="F96" s="26">
        <v>37511</v>
      </c>
      <c r="G96" s="27" t="s">
        <v>223</v>
      </c>
    </row>
    <row r="97" spans="6:7" x14ac:dyDescent="0.25">
      <c r="F97" s="26">
        <v>37611</v>
      </c>
      <c r="G97" s="27" t="s">
        <v>224</v>
      </c>
    </row>
    <row r="98" spans="6:7" x14ac:dyDescent="0.25">
      <c r="F98" s="26">
        <v>38111</v>
      </c>
      <c r="G98" s="27" t="s">
        <v>225</v>
      </c>
    </row>
    <row r="99" spans="6:7" x14ac:dyDescent="0.25">
      <c r="F99" s="26">
        <v>38211</v>
      </c>
      <c r="G99" s="27" t="s">
        <v>226</v>
      </c>
    </row>
    <row r="100" spans="6:7" x14ac:dyDescent="0.25">
      <c r="F100" s="26">
        <v>38311</v>
      </c>
      <c r="G100" s="27" t="s">
        <v>227</v>
      </c>
    </row>
    <row r="101" spans="6:7" x14ac:dyDescent="0.25">
      <c r="F101" s="26">
        <v>38511</v>
      </c>
      <c r="G101" s="27" t="s">
        <v>228</v>
      </c>
    </row>
    <row r="102" spans="6:7" x14ac:dyDescent="0.25">
      <c r="F102" s="26">
        <v>39111</v>
      </c>
      <c r="G102" s="27" t="s">
        <v>229</v>
      </c>
    </row>
    <row r="103" spans="6:7" x14ac:dyDescent="0.25">
      <c r="F103" s="26">
        <v>39211</v>
      </c>
      <c r="G103" s="27" t="s">
        <v>230</v>
      </c>
    </row>
    <row r="104" spans="6:7" x14ac:dyDescent="0.25">
      <c r="F104" s="26">
        <v>39411</v>
      </c>
      <c r="G104" s="27" t="s">
        <v>231</v>
      </c>
    </row>
    <row r="105" spans="6:7" x14ac:dyDescent="0.25">
      <c r="F105" s="26">
        <v>39511</v>
      </c>
      <c r="G105" s="27" t="s">
        <v>232</v>
      </c>
    </row>
    <row r="106" spans="6:7" x14ac:dyDescent="0.25">
      <c r="F106" s="26">
        <v>39611</v>
      </c>
      <c r="G106" s="27" t="s">
        <v>233</v>
      </c>
    </row>
    <row r="107" spans="6:7" x14ac:dyDescent="0.25">
      <c r="F107" s="26">
        <v>39811</v>
      </c>
      <c r="G107" s="27" t="s">
        <v>234</v>
      </c>
    </row>
    <row r="108" spans="6:7" x14ac:dyDescent="0.25">
      <c r="F108" s="26">
        <v>39911</v>
      </c>
      <c r="G108" s="27" t="s">
        <v>235</v>
      </c>
    </row>
    <row r="109" spans="6:7" x14ac:dyDescent="0.25">
      <c r="F109" s="26">
        <v>41411</v>
      </c>
      <c r="G109" s="27" t="s">
        <v>296</v>
      </c>
    </row>
    <row r="110" spans="6:7" x14ac:dyDescent="0.25">
      <c r="F110" s="26">
        <v>43611</v>
      </c>
      <c r="G110" s="27" t="s">
        <v>236</v>
      </c>
    </row>
    <row r="111" spans="6:7" x14ac:dyDescent="0.25">
      <c r="F111" s="26">
        <v>44111</v>
      </c>
      <c r="G111" s="27" t="s">
        <v>237</v>
      </c>
    </row>
    <row r="112" spans="6:7" x14ac:dyDescent="0.25">
      <c r="F112" s="26">
        <v>44211</v>
      </c>
      <c r="G112" s="27" t="s">
        <v>238</v>
      </c>
    </row>
    <row r="113" spans="6:7" x14ac:dyDescent="0.25">
      <c r="F113" s="26">
        <v>44311</v>
      </c>
      <c r="G113" s="27" t="s">
        <v>239</v>
      </c>
    </row>
    <row r="114" spans="6:7" x14ac:dyDescent="0.25">
      <c r="F114" s="26">
        <v>44511</v>
      </c>
      <c r="G114" s="27" t="s">
        <v>240</v>
      </c>
    </row>
    <row r="115" spans="6:7" x14ac:dyDescent="0.25">
      <c r="F115" s="26">
        <v>44811</v>
      </c>
      <c r="G115" s="27" t="s">
        <v>241</v>
      </c>
    </row>
    <row r="116" spans="6:7" x14ac:dyDescent="0.25">
      <c r="F116" s="26">
        <v>45114</v>
      </c>
      <c r="G116" s="27" t="s">
        <v>242</v>
      </c>
    </row>
    <row r="117" spans="6:7" x14ac:dyDescent="0.25">
      <c r="F117" s="26">
        <v>45214</v>
      </c>
      <c r="G117" s="27" t="s">
        <v>243</v>
      </c>
    </row>
    <row r="118" spans="6:7" x14ac:dyDescent="0.25">
      <c r="F118" s="26">
        <v>45914</v>
      </c>
      <c r="G118" s="27" t="s">
        <v>244</v>
      </c>
    </row>
    <row r="119" spans="6:7" x14ac:dyDescent="0.25">
      <c r="F119" s="26">
        <v>49211</v>
      </c>
      <c r="G119" s="27" t="s">
        <v>245</v>
      </c>
    </row>
    <row r="120" spans="6:7" x14ac:dyDescent="0.25">
      <c r="F120" s="26">
        <v>51112</v>
      </c>
      <c r="G120" s="27" t="s">
        <v>246</v>
      </c>
    </row>
    <row r="121" spans="6:7" x14ac:dyDescent="0.25">
      <c r="F121" s="26">
        <v>51212</v>
      </c>
      <c r="G121" s="27" t="s">
        <v>297</v>
      </c>
    </row>
    <row r="122" spans="6:7" x14ac:dyDescent="0.25">
      <c r="F122" s="26">
        <v>51312</v>
      </c>
      <c r="G122" s="27" t="s">
        <v>247</v>
      </c>
    </row>
    <row r="123" spans="6:7" x14ac:dyDescent="0.25">
      <c r="F123" s="26">
        <v>51512</v>
      </c>
      <c r="G123" s="27" t="s">
        <v>248</v>
      </c>
    </row>
    <row r="124" spans="6:7" x14ac:dyDescent="0.25">
      <c r="F124" s="26">
        <v>51912</v>
      </c>
      <c r="G124" s="27" t="s">
        <v>249</v>
      </c>
    </row>
    <row r="125" spans="6:7" x14ac:dyDescent="0.25">
      <c r="F125" s="26">
        <v>52112</v>
      </c>
      <c r="G125" s="27" t="s">
        <v>250</v>
      </c>
    </row>
    <row r="126" spans="6:7" x14ac:dyDescent="0.25">
      <c r="F126" s="26">
        <v>52212</v>
      </c>
      <c r="G126" s="27" t="s">
        <v>251</v>
      </c>
    </row>
    <row r="127" spans="6:7" x14ac:dyDescent="0.25">
      <c r="F127" s="26">
        <v>52312</v>
      </c>
      <c r="G127" s="27" t="s">
        <v>252</v>
      </c>
    </row>
    <row r="128" spans="6:7" x14ac:dyDescent="0.25">
      <c r="F128" s="26">
        <v>52912</v>
      </c>
      <c r="G128" s="27" t="s">
        <v>253</v>
      </c>
    </row>
    <row r="129" spans="6:7" x14ac:dyDescent="0.25">
      <c r="F129" s="26">
        <v>53112</v>
      </c>
      <c r="G129" s="27" t="s">
        <v>254</v>
      </c>
    </row>
    <row r="130" spans="6:7" x14ac:dyDescent="0.25">
      <c r="F130" s="26">
        <v>53212</v>
      </c>
      <c r="G130" s="27" t="s">
        <v>255</v>
      </c>
    </row>
    <row r="131" spans="6:7" x14ac:dyDescent="0.25">
      <c r="F131" s="26">
        <v>54112</v>
      </c>
      <c r="G131" s="27" t="s">
        <v>256</v>
      </c>
    </row>
    <row r="132" spans="6:7" x14ac:dyDescent="0.25">
      <c r="F132" s="26">
        <v>54211</v>
      </c>
      <c r="G132" s="27" t="s">
        <v>257</v>
      </c>
    </row>
    <row r="133" spans="6:7" x14ac:dyDescent="0.25">
      <c r="F133" s="26">
        <v>54912</v>
      </c>
      <c r="G133" s="27" t="s">
        <v>258</v>
      </c>
    </row>
    <row r="134" spans="6:7" x14ac:dyDescent="0.25">
      <c r="F134" s="26">
        <v>55112</v>
      </c>
      <c r="G134" s="27" t="s">
        <v>259</v>
      </c>
    </row>
    <row r="135" spans="6:7" x14ac:dyDescent="0.25">
      <c r="F135" s="26">
        <v>56312</v>
      </c>
      <c r="G135" s="27" t="s">
        <v>260</v>
      </c>
    </row>
    <row r="136" spans="6:7" x14ac:dyDescent="0.25">
      <c r="F136" s="26">
        <v>56412</v>
      </c>
      <c r="G136" s="27" t="s">
        <v>261</v>
      </c>
    </row>
    <row r="137" spans="6:7" x14ac:dyDescent="0.25">
      <c r="F137" s="26">
        <v>56512</v>
      </c>
      <c r="G137" s="27" t="s">
        <v>262</v>
      </c>
    </row>
    <row r="138" spans="6:7" x14ac:dyDescent="0.25">
      <c r="F138" s="26">
        <v>56612</v>
      </c>
      <c r="G138" s="27" t="s">
        <v>263</v>
      </c>
    </row>
    <row r="139" spans="6:7" x14ac:dyDescent="0.25">
      <c r="F139" s="26">
        <v>56712</v>
      </c>
      <c r="G139" s="27" t="s">
        <v>264</v>
      </c>
    </row>
    <row r="140" spans="6:7" x14ac:dyDescent="0.25">
      <c r="F140" s="26">
        <v>56912</v>
      </c>
      <c r="G140" s="27" t="s">
        <v>265</v>
      </c>
    </row>
    <row r="141" spans="6:7" x14ac:dyDescent="0.25">
      <c r="F141" s="26">
        <v>57712</v>
      </c>
      <c r="G141" s="27" t="s">
        <v>266</v>
      </c>
    </row>
    <row r="142" spans="6:7" x14ac:dyDescent="0.25">
      <c r="F142" s="26">
        <v>57812</v>
      </c>
      <c r="G142" s="27" t="s">
        <v>267</v>
      </c>
    </row>
    <row r="143" spans="6:7" x14ac:dyDescent="0.25">
      <c r="F143" s="26">
        <v>58112</v>
      </c>
      <c r="G143" s="27" t="s">
        <v>268</v>
      </c>
    </row>
    <row r="144" spans="6:7" x14ac:dyDescent="0.25">
      <c r="F144" s="26">
        <v>58212</v>
      </c>
      <c r="G144" s="27" t="s">
        <v>269</v>
      </c>
    </row>
    <row r="145" spans="6:7" x14ac:dyDescent="0.25">
      <c r="F145" s="26">
        <v>58312</v>
      </c>
      <c r="G145" s="27" t="s">
        <v>270</v>
      </c>
    </row>
    <row r="146" spans="6:7" x14ac:dyDescent="0.25">
      <c r="F146" s="26">
        <v>58912</v>
      </c>
      <c r="G146" s="27" t="s">
        <v>298</v>
      </c>
    </row>
    <row r="147" spans="6:7" x14ac:dyDescent="0.25">
      <c r="F147" s="28">
        <v>59112</v>
      </c>
      <c r="G147" s="29" t="s">
        <v>271</v>
      </c>
    </row>
    <row r="148" spans="6:7" x14ac:dyDescent="0.25">
      <c r="F148" s="39">
        <v>59712</v>
      </c>
      <c r="G148" s="32" t="s">
        <v>272</v>
      </c>
    </row>
  </sheetData>
  <dataValidations count="1">
    <dataValidation type="list" allowBlank="1" showInputMessage="1" showErrorMessage="1" errorTitle="Dato no válido" error="Seleccione la clave de su UR" prompt="Seleccione la clave de su UR" sqref="E9" xr:uid="{00000000-0002-0000-1B00-000000000000}">
      <formula1>$A$3:$A$49</formula1>
    </dataValidation>
  </dataValidations>
  <pageMargins left="0.7" right="0.7" top="0.75" bottom="0.75" header="0.3" footer="0.3"/>
  <pageSetup orientation="portrait" verticalDpi="0"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Y399"/>
  <sheetViews>
    <sheetView tabSelected="1" topLeftCell="I1" zoomScale="80" zoomScaleNormal="80" workbookViewId="0">
      <selection activeCell="X11" sqref="X11:X18"/>
    </sheetView>
  </sheetViews>
  <sheetFormatPr baseColWidth="10" defaultColWidth="11.42578125" defaultRowHeight="14.25" x14ac:dyDescent="0.25"/>
  <cols>
    <col min="1" max="1" width="31" style="127" customWidth="1"/>
    <col min="2" max="2" width="10.5703125" style="127" customWidth="1"/>
    <col min="3" max="3" width="45.7109375" style="340" customWidth="1"/>
    <col min="4" max="4" width="7.28515625" style="118" customWidth="1"/>
    <col min="5" max="5" width="45.7109375" style="340" customWidth="1"/>
    <col min="6" max="6" width="14.5703125" style="127" customWidth="1"/>
    <col min="7" max="7" width="9" style="127" customWidth="1"/>
    <col min="8" max="8" width="53.42578125" style="627" customWidth="1"/>
    <col min="9" max="9" width="35.7109375" style="128" bestFit="1" customWidth="1"/>
    <col min="10" max="10" width="22.42578125" style="128" customWidth="1"/>
    <col min="11" max="11" width="19.85546875" style="128" customWidth="1"/>
    <col min="12" max="12" width="18.5703125" style="128" customWidth="1"/>
    <col min="13" max="13" width="19.7109375" style="128" customWidth="1"/>
    <col min="14" max="14" width="19.28515625" style="128" customWidth="1"/>
    <col min="15" max="15" width="18.42578125" style="128" customWidth="1"/>
    <col min="16" max="18" width="17.85546875" style="128" customWidth="1"/>
    <col min="19" max="21" width="17.140625" style="128" customWidth="1"/>
    <col min="22" max="22" width="21.140625" style="128" customWidth="1"/>
    <col min="23" max="23" width="11.28515625" style="190" customWidth="1"/>
    <col min="24" max="24" width="15" style="190" customWidth="1"/>
    <col min="25" max="25" width="19.42578125" style="118" customWidth="1"/>
    <col min="26" max="16384" width="11.42578125" style="118"/>
  </cols>
  <sheetData>
    <row r="1" spans="1:25" x14ac:dyDescent="0.25">
      <c r="E1" s="662"/>
      <c r="F1" s="662"/>
      <c r="G1" s="662"/>
      <c r="H1" s="662"/>
      <c r="I1" s="531"/>
    </row>
    <row r="2" spans="1:25" ht="15" x14ac:dyDescent="0.25">
      <c r="D2" s="663" t="s">
        <v>450</v>
      </c>
      <c r="E2" s="663"/>
      <c r="F2" s="663"/>
      <c r="G2" s="663"/>
      <c r="H2" s="663"/>
      <c r="I2" s="663"/>
      <c r="J2" s="663"/>
      <c r="K2" s="663"/>
    </row>
    <row r="3" spans="1:25" x14ac:dyDescent="0.25">
      <c r="D3" s="664" t="s">
        <v>444</v>
      </c>
      <c r="E3" s="664"/>
      <c r="F3" s="664"/>
      <c r="G3" s="664"/>
      <c r="H3" s="664"/>
      <c r="I3" s="664"/>
      <c r="J3" s="664"/>
      <c r="K3" s="664"/>
    </row>
    <row r="4" spans="1:25" x14ac:dyDescent="0.25">
      <c r="D4" s="127"/>
      <c r="E4" s="127"/>
      <c r="F4" s="340"/>
      <c r="G4" s="339"/>
      <c r="H4" s="247"/>
      <c r="I4" s="341"/>
      <c r="J4" s="118"/>
      <c r="K4" s="118"/>
      <c r="W4" s="615"/>
    </row>
    <row r="5" spans="1:25" ht="15" x14ac:dyDescent="0.25">
      <c r="D5" s="663" t="s">
        <v>451</v>
      </c>
      <c r="E5" s="663"/>
      <c r="F5" s="663"/>
      <c r="G5" s="663"/>
      <c r="H5" s="663"/>
      <c r="I5" s="663"/>
      <c r="J5" s="663"/>
      <c r="K5" s="663"/>
      <c r="Q5" s="249"/>
      <c r="R5" s="249"/>
      <c r="T5" s="249"/>
      <c r="U5" s="673" t="s">
        <v>303</v>
      </c>
      <c r="V5" s="673"/>
      <c r="W5" s="674"/>
      <c r="X5" s="675"/>
    </row>
    <row r="6" spans="1:25" ht="15" x14ac:dyDescent="0.25">
      <c r="A6" s="118"/>
      <c r="D6" s="127"/>
      <c r="E6" s="127"/>
      <c r="F6" s="560"/>
      <c r="G6" s="339"/>
      <c r="H6" s="247"/>
      <c r="I6" s="341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684">
        <v>45166</v>
      </c>
      <c r="V6" s="685"/>
    </row>
    <row r="7" spans="1:25" x14ac:dyDescent="0.25">
      <c r="A7" s="118"/>
      <c r="D7" s="664" t="s">
        <v>452</v>
      </c>
      <c r="E7" s="664"/>
      <c r="F7" s="664"/>
      <c r="G7" s="664"/>
      <c r="H7" s="664"/>
      <c r="I7" s="664"/>
      <c r="J7" s="664"/>
      <c r="K7" s="664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342"/>
      <c r="X7" s="342"/>
    </row>
    <row r="8" spans="1:25" x14ac:dyDescent="0.25">
      <c r="A8" s="118"/>
      <c r="D8" s="561"/>
      <c r="E8" s="561"/>
      <c r="F8" s="561"/>
      <c r="G8" s="561"/>
      <c r="H8" s="620"/>
      <c r="I8" s="561"/>
      <c r="J8" s="561"/>
      <c r="K8" s="561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342"/>
      <c r="X8" s="342"/>
    </row>
    <row r="9" spans="1:25" x14ac:dyDescent="0.25">
      <c r="A9" s="118"/>
      <c r="D9" s="561"/>
      <c r="E9" s="561"/>
      <c r="F9" s="561"/>
      <c r="G9" s="561"/>
      <c r="H9" s="620"/>
      <c r="I9" s="561"/>
      <c r="J9" s="561"/>
      <c r="K9" s="561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342"/>
      <c r="X9" s="342"/>
    </row>
    <row r="10" spans="1:25" x14ac:dyDescent="0.25">
      <c r="A10" s="118"/>
      <c r="D10" s="561"/>
      <c r="E10" s="561"/>
      <c r="F10" s="561"/>
      <c r="G10" s="561"/>
      <c r="H10" s="620"/>
      <c r="I10" s="561"/>
      <c r="J10" s="561"/>
      <c r="K10" s="561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342"/>
      <c r="X10" s="342"/>
    </row>
    <row r="11" spans="1:25" s="103" customFormat="1" ht="27.6" customHeight="1" x14ac:dyDescent="0.25">
      <c r="A11" s="666" t="str">
        <f>'[1]21111'!B9</f>
        <v>CLAVE DEL PROGRAMA PRESUPUESTARIO</v>
      </c>
      <c r="B11" s="665" t="s">
        <v>0</v>
      </c>
      <c r="C11" s="665"/>
      <c r="D11" s="676" t="s">
        <v>1</v>
      </c>
      <c r="E11" s="676"/>
      <c r="F11" s="102" t="s">
        <v>20</v>
      </c>
      <c r="G11" s="676" t="s">
        <v>2</v>
      </c>
      <c r="H11" s="676"/>
      <c r="I11" s="677" t="s">
        <v>274</v>
      </c>
      <c r="J11" s="679" t="s">
        <v>25</v>
      </c>
      <c r="K11" s="680"/>
      <c r="L11" s="680"/>
      <c r="M11" s="680"/>
      <c r="N11" s="680"/>
      <c r="O11" s="680"/>
      <c r="P11" s="680"/>
      <c r="Q11" s="680"/>
      <c r="R11" s="680"/>
      <c r="S11" s="680"/>
      <c r="T11" s="680"/>
      <c r="U11" s="681"/>
      <c r="V11" s="682" t="s">
        <v>34</v>
      </c>
      <c r="W11" s="927" t="s">
        <v>7</v>
      </c>
      <c r="X11" s="927" t="s">
        <v>8</v>
      </c>
    </row>
    <row r="12" spans="1:25" s="103" customFormat="1" ht="31.9" customHeight="1" x14ac:dyDescent="0.25">
      <c r="A12" s="667"/>
      <c r="B12" s="669" t="s">
        <v>3</v>
      </c>
      <c r="C12" s="666" t="s">
        <v>5</v>
      </c>
      <c r="D12" s="669" t="s">
        <v>3</v>
      </c>
      <c r="E12" s="666" t="s">
        <v>5</v>
      </c>
      <c r="F12" s="102" t="s">
        <v>3</v>
      </c>
      <c r="G12" s="102" t="s">
        <v>3</v>
      </c>
      <c r="H12" s="621" t="s">
        <v>5</v>
      </c>
      <c r="I12" s="678"/>
      <c r="J12" s="105" t="s">
        <v>6</v>
      </c>
      <c r="K12" s="105" t="s">
        <v>9</v>
      </c>
      <c r="L12" s="105" t="s">
        <v>10</v>
      </c>
      <c r="M12" s="105" t="s">
        <v>11</v>
      </c>
      <c r="N12" s="105" t="s">
        <v>12</v>
      </c>
      <c r="O12" s="105" t="s">
        <v>13</v>
      </c>
      <c r="P12" s="105" t="s">
        <v>14</v>
      </c>
      <c r="Q12" s="105" t="s">
        <v>15</v>
      </c>
      <c r="R12" s="105" t="s">
        <v>16</v>
      </c>
      <c r="S12" s="105" t="s">
        <v>17</v>
      </c>
      <c r="T12" s="105" t="s">
        <v>18</v>
      </c>
      <c r="U12" s="105" t="s">
        <v>19</v>
      </c>
      <c r="V12" s="683"/>
      <c r="W12" s="927"/>
      <c r="X12" s="927"/>
    </row>
    <row r="13" spans="1:25" s="103" customFormat="1" ht="15" x14ac:dyDescent="0.25">
      <c r="A13" s="667"/>
      <c r="B13" s="670"/>
      <c r="C13" s="667"/>
      <c r="D13" s="670"/>
      <c r="E13" s="667"/>
      <c r="F13" s="672"/>
      <c r="G13" s="672"/>
      <c r="H13" s="672"/>
      <c r="I13" s="404">
        <f t="shared" ref="I13:V13" si="0">SUM(I19:I388)</f>
        <v>366433840.7894001</v>
      </c>
      <c r="J13" s="404">
        <f t="shared" si="0"/>
        <v>32444086.498</v>
      </c>
      <c r="K13" s="404">
        <f t="shared" si="0"/>
        <v>49047679.053733319</v>
      </c>
      <c r="L13" s="404">
        <f t="shared" si="0"/>
        <v>50778177.139000006</v>
      </c>
      <c r="M13" s="404">
        <f t="shared" si="0"/>
        <v>101218371.09540001</v>
      </c>
      <c r="N13" s="404">
        <f t="shared" si="0"/>
        <v>45386919.153333351</v>
      </c>
      <c r="O13" s="404">
        <f t="shared" si="0"/>
        <v>17965873.001999997</v>
      </c>
      <c r="P13" s="404">
        <f t="shared" si="0"/>
        <v>27273922.414327998</v>
      </c>
      <c r="Q13" s="404">
        <f t="shared" si="0"/>
        <v>13483707.240333332</v>
      </c>
      <c r="R13" s="404">
        <f t="shared" si="0"/>
        <v>10917565.256999997</v>
      </c>
      <c r="S13" s="404">
        <f t="shared" si="0"/>
        <v>8463783.8369999975</v>
      </c>
      <c r="T13" s="404">
        <f t="shared" si="0"/>
        <v>4512165.3319999985</v>
      </c>
      <c r="U13" s="404">
        <f t="shared" si="0"/>
        <v>4941590.7619999992</v>
      </c>
      <c r="V13" s="404">
        <f t="shared" si="0"/>
        <v>366433840.78412807</v>
      </c>
      <c r="W13" s="927"/>
      <c r="X13" s="927"/>
    </row>
    <row r="14" spans="1:25" s="103" customFormat="1" ht="15" x14ac:dyDescent="0.25">
      <c r="A14" s="667"/>
      <c r="B14" s="670"/>
      <c r="C14" s="667"/>
      <c r="D14" s="670"/>
      <c r="E14" s="667"/>
      <c r="F14" s="107">
        <v>1000</v>
      </c>
      <c r="G14" s="660" t="s">
        <v>321</v>
      </c>
      <c r="H14" s="660"/>
      <c r="I14" s="562">
        <f>I142</f>
        <v>12147935</v>
      </c>
      <c r="J14" s="562">
        <f t="shared" ref="J14:U14" si="1">J142</f>
        <v>683265.87</v>
      </c>
      <c r="K14" s="562">
        <f t="shared" si="1"/>
        <v>765810.2</v>
      </c>
      <c r="L14" s="562">
        <f t="shared" si="1"/>
        <v>776022.77</v>
      </c>
      <c r="M14" s="562">
        <f t="shared" si="1"/>
        <v>2483123.4300000002</v>
      </c>
      <c r="N14" s="562">
        <f t="shared" si="1"/>
        <v>2026357.97</v>
      </c>
      <c r="O14" s="562">
        <f t="shared" si="1"/>
        <v>2486619.1</v>
      </c>
      <c r="P14" s="562">
        <f t="shared" si="1"/>
        <v>174784.89</v>
      </c>
      <c r="Q14" s="562">
        <f t="shared" si="1"/>
        <v>174784.89</v>
      </c>
      <c r="R14" s="562">
        <f t="shared" si="1"/>
        <v>2370146.6</v>
      </c>
      <c r="S14" s="562">
        <f t="shared" si="1"/>
        <v>174784.89</v>
      </c>
      <c r="T14" s="562">
        <f t="shared" si="1"/>
        <v>32234.39</v>
      </c>
      <c r="U14" s="562">
        <f t="shared" si="1"/>
        <v>0</v>
      </c>
      <c r="V14" s="562">
        <f>SUM(J14:U14)</f>
        <v>12147935.000000002</v>
      </c>
      <c r="W14" s="927"/>
      <c r="X14" s="927"/>
    </row>
    <row r="15" spans="1:25" s="103" customFormat="1" ht="15" x14ac:dyDescent="0.25">
      <c r="A15" s="667"/>
      <c r="B15" s="670"/>
      <c r="C15" s="667"/>
      <c r="D15" s="670"/>
      <c r="E15" s="667"/>
      <c r="F15" s="107">
        <v>2000</v>
      </c>
      <c r="G15" s="660" t="s">
        <v>322</v>
      </c>
      <c r="H15" s="660"/>
      <c r="I15" s="562">
        <f t="shared" ref="I15:U15" si="2">I19+I20+I21+I22+I23+I24+I25+I26+I27+I28+I29+I30+I31+I32+I33+I34+I35+I36+I37+I54+I55+I56+I58+I61+I62+I63+I72+I73+I78+I79+I81+I82+I84+I85+I86+I88+I89+I90+I91+I92+I93+I94+I95+I96+I97+I119+I120+I121+I122+I123+I124+I125+I126+I127+I131+I132+I133+I135+I136+I137+I138+I139+I140+I141+I143+I144+I145+I146+I147+I148+I149+I153+I155+I156+I157+I158+I159+I160+I161+I162+I163+I165+I166+I167+I168+I169+I170+I180+I181+I182+I183+I184+I185+I186+I187+I188+I189+I190+I191+I192+I193+I194+I195+I196+I197+I198+I199+I200+I201+I202+I203+I204+I205+I206+I207+I208+I209+I210+I211+I212+I213+I214+I215+I216+I217+I218+I219+I220+I260+I261+I262+I263+I264+I265+I269+I271+I273+I274+I275+I276+I277+I278+I279+I280+I281+I282+I289+I290+I291+I292+I293+I294+I295+I296+I297+I298+I299+I300+I301+I310+I311+I312+I313+I314+I315+I321+I322+I323+I324+I325+I326+I327+I328+I329+I330+I331+I332+I333+I334+I335+I336+I342+I343+I344+I346+I347+I348+I349+I350+I351+I352+I353+I354+I359+I360+I361+I366+I367+I368+I369+I370+I371+I372+I373+I374+I375+I376+I377+I378+I381+I382+I384+I385+I386+I154+I171+I164+I270+I272</f>
        <v>115086521.50139999</v>
      </c>
      <c r="J15" s="562">
        <f t="shared" si="2"/>
        <v>557806.1050000001</v>
      </c>
      <c r="K15" s="562">
        <f t="shared" si="2"/>
        <v>21239974.36973333</v>
      </c>
      <c r="L15" s="562">
        <f t="shared" si="2"/>
        <v>14460755.204000002</v>
      </c>
      <c r="M15" s="562">
        <f t="shared" si="2"/>
        <v>24505393.611399997</v>
      </c>
      <c r="N15" s="562">
        <f t="shared" si="2"/>
        <v>13148076.943333333</v>
      </c>
      <c r="O15" s="562">
        <f t="shared" si="2"/>
        <v>4933231.2149999989</v>
      </c>
      <c r="P15" s="562">
        <f t="shared" si="2"/>
        <v>21022708.634328</v>
      </c>
      <c r="Q15" s="562">
        <f t="shared" si="2"/>
        <v>6269393.9233333329</v>
      </c>
      <c r="R15" s="562">
        <f t="shared" si="2"/>
        <v>4528944.6449999996</v>
      </c>
      <c r="S15" s="562">
        <f t="shared" si="2"/>
        <v>2431216.9900000002</v>
      </c>
      <c r="T15" s="562">
        <f t="shared" si="2"/>
        <v>812904.87000000011</v>
      </c>
      <c r="U15" s="562">
        <f t="shared" si="2"/>
        <v>1176114.9850000001</v>
      </c>
      <c r="V15" s="562">
        <f t="shared" ref="V15:V18" si="3">SUM(J15:U15)</f>
        <v>115086521.49612799</v>
      </c>
      <c r="W15" s="927"/>
      <c r="X15" s="927"/>
    </row>
    <row r="16" spans="1:25" s="103" customFormat="1" ht="15" x14ac:dyDescent="0.25">
      <c r="A16" s="667"/>
      <c r="B16" s="670"/>
      <c r="C16" s="667"/>
      <c r="D16" s="670"/>
      <c r="E16" s="667"/>
      <c r="F16" s="107">
        <v>3000</v>
      </c>
      <c r="G16" s="660" t="s">
        <v>323</v>
      </c>
      <c r="H16" s="660"/>
      <c r="I16" s="562">
        <f>I38+I39+I40+I41+I42+I44+I45+I46+I47+I48+I49+I50+I51+I57+I64+I74+I80+I98+I99+I100+I101+I102+I103+I104+I105+I106+I107+I108+I109+I110+I111+I128+I130+I150+I151+I152+I173+I221+I222+I223+I224+I225+I226+I227+I228+I229+I230+I231+I232+I233+I234+I235+I236+I237+I238+I239+I240+I241+I242+I243+I244+I245+I246+I247+I248+I249+I250+I266+I268+I283+I284+I285+I302+I303+I304+I305+I307+I308+I309+I316+I317+I318+I319+I337+I339+I340+I341+I355+I356+I357+I362+I363+I364+I379+I380+I387+I388+I174+I306+I43+I59+I65+I66+I67+I68+I69+I70+I71+I75+I76+I77+I83+I87+I129+I134+I172+I267+I338+I345+I365+I383</f>
        <v>216449913.40800002</v>
      </c>
      <c r="J16" s="562">
        <f>J38+J39+J40+J41+J42+J44+J45+J46+J47+J48+J49+J50+J51+J57+J64+J74+J80+J98+J99+J100+J101+J102+J103+J104+J105+J106+J107+J108+J109+J110+J111+J128+J130+J150+J151+J152+J173+J221+J222+J223+J224+J225+J226+J227+J228+J229+J230+J231+J232+J233+J234+J235+J236+J237+J238+J239+J240+J241+J242+J243+J244+J245+J246+J247+J248+J249+J250+J266+J268+J283+J284+J285+J302+J303+J304+J305+J307+J308+J309+J316+J317+J318+J319+J337+J339+J340+J341+J355+J356+J357+J362+J363+J364+J379+J380+J387+J388+J174+J306+J43+J59+J65+J66+J67+J68+J69+J70+J71+J75+J76+J77+J83+J87+J129+J134+J172+J267+J338+J345+J365+J383</f>
        <v>30984165.523000002</v>
      </c>
      <c r="K16" s="562">
        <f t="shared" ref="K16:U16" si="4">K38+K39+K40+K41+K42+K44+K45+K46+K47+K48+K49+K50+K51+K57+K64+K74+K80+K98+K99+K100+K101+K102+K103+K104+K105+K106+K107+K108+K109+K110+K111+K128+K130+K150+K151+K152+K173+K221+K222+K223+K224+K225+K226+K227+K228+K229+K230+K231+K232+K233+K234+K235+K236+K237+K238+K239+K240+K241+K242+K243+K244+K245+K246+K247+K248+K249+K250+K266+K268+K283+K284+K285+K302+K303+K304+K305+K307+K308+K309+K316+K317+K318+K319+K337+K339+K340+K341+K355+K356+K357+K362+K363+K364+K379+K380+K387+K388+K174+K306+K43+K59+K65+K66+K67+K68+K69+K70+K71+K75+K76+K77+K83+K87+K129+K134+K172+K267+K338+K345+K365+K383</f>
        <v>26064091.354000002</v>
      </c>
      <c r="L16" s="562">
        <f t="shared" si="4"/>
        <v>35006905.635000005</v>
      </c>
      <c r="M16" s="562">
        <f t="shared" si="4"/>
        <v>61162608.454000019</v>
      </c>
      <c r="N16" s="562">
        <f t="shared" si="4"/>
        <v>30212484.239999998</v>
      </c>
      <c r="O16" s="562">
        <f t="shared" si="4"/>
        <v>7831226.686999999</v>
      </c>
      <c r="P16" s="562">
        <f t="shared" si="4"/>
        <v>6052193.2899999991</v>
      </c>
      <c r="Q16" s="562">
        <f t="shared" si="4"/>
        <v>3892422.8270000005</v>
      </c>
      <c r="R16" s="562">
        <f t="shared" si="4"/>
        <v>3994238.4120000005</v>
      </c>
      <c r="S16" s="562">
        <f t="shared" si="4"/>
        <v>3849546.3570000003</v>
      </c>
      <c r="T16" s="562">
        <f t="shared" si="4"/>
        <v>3642790.4720000005</v>
      </c>
      <c r="U16" s="562">
        <f t="shared" si="4"/>
        <v>3757240.1569999997</v>
      </c>
      <c r="V16" s="562">
        <f t="shared" si="3"/>
        <v>216449913.40800002</v>
      </c>
      <c r="W16" s="927"/>
      <c r="X16" s="927"/>
      <c r="Y16" s="518"/>
    </row>
    <row r="17" spans="1:25" s="103" customFormat="1" ht="15" x14ac:dyDescent="0.25">
      <c r="A17" s="667"/>
      <c r="B17" s="670"/>
      <c r="C17" s="667"/>
      <c r="D17" s="670"/>
      <c r="E17" s="667"/>
      <c r="F17" s="107">
        <v>4000</v>
      </c>
      <c r="G17" s="660" t="s">
        <v>492</v>
      </c>
      <c r="H17" s="660"/>
      <c r="I17" s="562">
        <f>I112+I113+I251</f>
        <v>9642255.4100000001</v>
      </c>
      <c r="J17" s="562">
        <f t="shared" ref="J17:U17" si="5">J112+J113+J251</f>
        <v>20000</v>
      </c>
      <c r="K17" s="562">
        <f t="shared" si="5"/>
        <v>822255.41</v>
      </c>
      <c r="L17" s="562">
        <f t="shared" si="5"/>
        <v>0</v>
      </c>
      <c r="M17" s="562">
        <f t="shared" si="5"/>
        <v>2800000</v>
      </c>
      <c r="N17" s="562">
        <f t="shared" si="5"/>
        <v>0</v>
      </c>
      <c r="O17" s="562">
        <f t="shared" si="5"/>
        <v>2000000</v>
      </c>
      <c r="P17" s="562">
        <f t="shared" si="5"/>
        <v>0</v>
      </c>
      <c r="Q17" s="562">
        <f t="shared" si="5"/>
        <v>2000000</v>
      </c>
      <c r="R17" s="562">
        <f t="shared" si="5"/>
        <v>0</v>
      </c>
      <c r="S17" s="562">
        <f t="shared" si="5"/>
        <v>2000000</v>
      </c>
      <c r="T17" s="562">
        <f t="shared" si="5"/>
        <v>0</v>
      </c>
      <c r="U17" s="562">
        <f t="shared" si="5"/>
        <v>0</v>
      </c>
      <c r="V17" s="562">
        <f t="shared" si="3"/>
        <v>9642255.4100000001</v>
      </c>
      <c r="W17" s="927"/>
      <c r="X17" s="927"/>
    </row>
    <row r="18" spans="1:25" s="103" customFormat="1" ht="15" x14ac:dyDescent="0.25">
      <c r="A18" s="668"/>
      <c r="B18" s="671"/>
      <c r="C18" s="668"/>
      <c r="D18" s="671"/>
      <c r="E18" s="668"/>
      <c r="F18" s="107">
        <v>5000</v>
      </c>
      <c r="G18" s="660" t="s">
        <v>453</v>
      </c>
      <c r="H18" s="660"/>
      <c r="I18" s="562">
        <f>I52+I53+I60+I114+I115+I116+I117+I118+I177+I252+I253+I254+I255+I256+I257+I258+I259+I286+I287+I288+I320+I358+I176+I175+I178+I179</f>
        <v>13107215.470000001</v>
      </c>
      <c r="J18" s="562">
        <f>J52+J53+J60+J114+J115+J116+J117+J118+J177+J252+J253+J254+J255+J256+J257+J258+J259+J286+J287+J288+J320+J358+J176+J175+J178+J179</f>
        <v>198849</v>
      </c>
      <c r="K18" s="562">
        <f t="shared" ref="K18:U18" si="6">K52+K53+K60+K114+K115+K116+K117+K118+K177+K252+K253+K254+K255+K256+K257+K258+K259+K286+K287+K288+K320+K358+K176+K175+K178+K179</f>
        <v>155547.72</v>
      </c>
      <c r="L18" s="562">
        <f t="shared" si="6"/>
        <v>534493.53</v>
      </c>
      <c r="M18" s="562">
        <f t="shared" si="6"/>
        <v>10267245.6</v>
      </c>
      <c r="N18" s="562">
        <f t="shared" si="6"/>
        <v>0</v>
      </c>
      <c r="O18" s="562">
        <f t="shared" si="6"/>
        <v>714796</v>
      </c>
      <c r="P18" s="562">
        <f t="shared" si="6"/>
        <v>24235.599999999999</v>
      </c>
      <c r="Q18" s="562">
        <f t="shared" si="6"/>
        <v>1147105.6000000001</v>
      </c>
      <c r="R18" s="562">
        <f t="shared" si="6"/>
        <v>24235.599999999999</v>
      </c>
      <c r="S18" s="562">
        <f t="shared" si="6"/>
        <v>8235.6</v>
      </c>
      <c r="T18" s="562">
        <f t="shared" si="6"/>
        <v>24235.599999999999</v>
      </c>
      <c r="U18" s="562">
        <f t="shared" si="6"/>
        <v>8235.6200000000008</v>
      </c>
      <c r="V18" s="562">
        <f t="shared" si="3"/>
        <v>13107215.469999997</v>
      </c>
      <c r="W18" s="927"/>
      <c r="X18" s="927"/>
    </row>
    <row r="19" spans="1:25" ht="28.5" x14ac:dyDescent="0.25">
      <c r="A19" s="435" t="s">
        <v>319</v>
      </c>
      <c r="B19" s="2">
        <v>101</v>
      </c>
      <c r="C19" s="1" t="s">
        <v>41</v>
      </c>
      <c r="D19" s="2">
        <v>40201</v>
      </c>
      <c r="E19" s="1" t="s">
        <v>430</v>
      </c>
      <c r="F19" s="546">
        <v>2000</v>
      </c>
      <c r="G19" s="546">
        <v>21111</v>
      </c>
      <c r="H19" s="548" t="s">
        <v>132</v>
      </c>
      <c r="I19" s="547">
        <v>277000</v>
      </c>
      <c r="J19" s="77">
        <v>215.41</v>
      </c>
      <c r="K19" s="77">
        <v>49784.59</v>
      </c>
      <c r="L19" s="77">
        <v>70000</v>
      </c>
      <c r="M19" s="77">
        <v>20000</v>
      </c>
      <c r="N19" s="77">
        <v>12000</v>
      </c>
      <c r="O19" s="77">
        <v>10000</v>
      </c>
      <c r="P19" s="77">
        <v>5000</v>
      </c>
      <c r="Q19" s="77">
        <v>10000</v>
      </c>
      <c r="R19" s="77">
        <v>10000</v>
      </c>
      <c r="S19" s="77">
        <v>10000</v>
      </c>
      <c r="T19" s="77">
        <v>10000</v>
      </c>
      <c r="U19" s="77">
        <v>70000</v>
      </c>
      <c r="V19" s="588">
        <f t="shared" ref="V19:V91" si="7">SUM(J19:U19)</f>
        <v>277000</v>
      </c>
      <c r="W19" s="216"/>
      <c r="X19" s="216"/>
      <c r="Y19" s="221"/>
    </row>
    <row r="20" spans="1:25" ht="42.75" x14ac:dyDescent="0.25">
      <c r="A20" s="435" t="s">
        <v>319</v>
      </c>
      <c r="B20" s="2">
        <f>'[2]21111'!$F$2</f>
        <v>101</v>
      </c>
      <c r="C20" s="1" t="s">
        <v>41</v>
      </c>
      <c r="D20" s="2">
        <v>40201</v>
      </c>
      <c r="E20" s="1" t="s">
        <v>430</v>
      </c>
      <c r="F20" s="546">
        <v>2000</v>
      </c>
      <c r="G20" s="546">
        <v>21411</v>
      </c>
      <c r="H20" s="548" t="s">
        <v>135</v>
      </c>
      <c r="I20" s="547">
        <v>25000</v>
      </c>
      <c r="J20" s="77">
        <v>0</v>
      </c>
      <c r="K20" s="77">
        <v>0</v>
      </c>
      <c r="L20" s="77">
        <v>10000</v>
      </c>
      <c r="M20" s="77">
        <v>5000</v>
      </c>
      <c r="N20" s="77">
        <v>0</v>
      </c>
      <c r="O20" s="77">
        <v>0</v>
      </c>
      <c r="P20" s="77">
        <v>0</v>
      </c>
      <c r="Q20" s="77">
        <v>5000</v>
      </c>
      <c r="R20" s="77">
        <v>0</v>
      </c>
      <c r="S20" s="77">
        <v>0</v>
      </c>
      <c r="T20" s="77">
        <v>5000</v>
      </c>
      <c r="U20" s="77">
        <v>0</v>
      </c>
      <c r="V20" s="588">
        <f t="shared" si="7"/>
        <v>25000</v>
      </c>
      <c r="W20" s="217"/>
      <c r="X20" s="217"/>
      <c r="Y20" s="221"/>
    </row>
    <row r="21" spans="1:25" ht="18" customHeight="1" x14ac:dyDescent="0.25">
      <c r="A21" s="435" t="s">
        <v>319</v>
      </c>
      <c r="B21" s="2">
        <f>'[2]21111'!$F$2</f>
        <v>101</v>
      </c>
      <c r="C21" s="1" t="s">
        <v>41</v>
      </c>
      <c r="D21" s="2">
        <v>40201</v>
      </c>
      <c r="E21" s="1" t="s">
        <v>430</v>
      </c>
      <c r="F21" s="546">
        <v>2000</v>
      </c>
      <c r="G21" s="546">
        <v>21611</v>
      </c>
      <c r="H21" s="548" t="s">
        <v>137</v>
      </c>
      <c r="I21" s="547">
        <v>72497.990000000005</v>
      </c>
      <c r="J21" s="77">
        <v>6497.99</v>
      </c>
      <c r="K21" s="77">
        <v>7000</v>
      </c>
      <c r="L21" s="77">
        <v>14000</v>
      </c>
      <c r="M21" s="77">
        <v>5000</v>
      </c>
      <c r="N21" s="77">
        <v>5000</v>
      </c>
      <c r="O21" s="77">
        <v>5000</v>
      </c>
      <c r="P21" s="77">
        <v>5000</v>
      </c>
      <c r="Q21" s="77">
        <v>5000</v>
      </c>
      <c r="R21" s="77">
        <v>5000</v>
      </c>
      <c r="S21" s="77">
        <v>5000</v>
      </c>
      <c r="T21" s="77">
        <v>5000</v>
      </c>
      <c r="U21" s="77">
        <v>5000</v>
      </c>
      <c r="V21" s="588">
        <f t="shared" si="7"/>
        <v>72497.989999999991</v>
      </c>
      <c r="W21" s="527"/>
      <c r="X21" s="217"/>
    </row>
    <row r="22" spans="1:25" ht="18" customHeight="1" x14ac:dyDescent="0.25">
      <c r="A22" s="435" t="s">
        <v>319</v>
      </c>
      <c r="B22" s="2">
        <f>'[2]21111'!$F$2</f>
        <v>101</v>
      </c>
      <c r="C22" s="1" t="s">
        <v>41</v>
      </c>
      <c r="D22" s="2">
        <v>40201</v>
      </c>
      <c r="E22" s="1" t="s">
        <v>430</v>
      </c>
      <c r="F22" s="546">
        <v>2000</v>
      </c>
      <c r="G22" s="546">
        <v>21711</v>
      </c>
      <c r="H22" s="548" t="s">
        <v>138</v>
      </c>
      <c r="I22" s="547">
        <v>50000</v>
      </c>
      <c r="J22" s="77">
        <v>0</v>
      </c>
      <c r="K22" s="77">
        <v>0</v>
      </c>
      <c r="L22" s="77">
        <v>0</v>
      </c>
      <c r="M22" s="77">
        <v>50000</v>
      </c>
      <c r="N22" s="77">
        <v>0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588">
        <f t="shared" si="7"/>
        <v>50000</v>
      </c>
      <c r="W22" s="527"/>
      <c r="X22" s="217"/>
    </row>
    <row r="23" spans="1:25" ht="18" customHeight="1" x14ac:dyDescent="0.25">
      <c r="A23" s="435" t="s">
        <v>319</v>
      </c>
      <c r="B23" s="2">
        <f>'[2]21111'!$F$2</f>
        <v>101</v>
      </c>
      <c r="C23" s="1" t="s">
        <v>41</v>
      </c>
      <c r="D23" s="2">
        <v>40201</v>
      </c>
      <c r="E23" s="1" t="s">
        <v>430</v>
      </c>
      <c r="F23" s="546">
        <v>2000</v>
      </c>
      <c r="G23" s="546">
        <v>22311</v>
      </c>
      <c r="H23" s="548" t="s">
        <v>142</v>
      </c>
      <c r="I23" s="547">
        <v>17000</v>
      </c>
      <c r="J23" s="115">
        <v>4488.99</v>
      </c>
      <c r="K23" s="115">
        <v>0</v>
      </c>
      <c r="L23" s="77">
        <v>5000</v>
      </c>
      <c r="M23" s="77">
        <v>0</v>
      </c>
      <c r="N23" s="77">
        <v>7000</v>
      </c>
      <c r="O23" s="115">
        <v>0</v>
      </c>
      <c r="P23" s="115">
        <v>0</v>
      </c>
      <c r="Q23" s="115">
        <v>511.01</v>
      </c>
      <c r="R23" s="77">
        <v>0</v>
      </c>
      <c r="S23" s="77">
        <v>0</v>
      </c>
      <c r="T23" s="77">
        <v>0</v>
      </c>
      <c r="U23" s="77">
        <v>0</v>
      </c>
      <c r="V23" s="588">
        <f t="shared" si="7"/>
        <v>16999.999999999996</v>
      </c>
      <c r="W23" s="217"/>
      <c r="X23" s="217"/>
    </row>
    <row r="24" spans="1:25" ht="18" customHeight="1" x14ac:dyDescent="0.25">
      <c r="A24" s="435" t="s">
        <v>319</v>
      </c>
      <c r="B24" s="2">
        <f>'[2]21111'!$F$2</f>
        <v>101</v>
      </c>
      <c r="C24" s="1" t="s">
        <v>41</v>
      </c>
      <c r="D24" s="2">
        <v>40201</v>
      </c>
      <c r="E24" s="1" t="s">
        <v>430</v>
      </c>
      <c r="F24" s="546">
        <v>2000</v>
      </c>
      <c r="G24" s="546">
        <v>24411</v>
      </c>
      <c r="H24" s="548" t="s">
        <v>146</v>
      </c>
      <c r="I24" s="547">
        <v>32000</v>
      </c>
      <c r="J24" s="77">
        <v>442.13</v>
      </c>
      <c r="K24" s="77">
        <v>0</v>
      </c>
      <c r="L24" s="77">
        <v>31557.87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588">
        <f t="shared" si="7"/>
        <v>32000</v>
      </c>
      <c r="W24" s="217"/>
      <c r="X24" s="217"/>
    </row>
    <row r="25" spans="1:25" ht="18" customHeight="1" x14ac:dyDescent="0.25">
      <c r="A25" s="435" t="s">
        <v>319</v>
      </c>
      <c r="B25" s="2">
        <f>'[2]21111'!$F$2</f>
        <v>101</v>
      </c>
      <c r="C25" s="1" t="s">
        <v>41</v>
      </c>
      <c r="D25" s="2">
        <v>40201</v>
      </c>
      <c r="E25" s="1" t="s">
        <v>430</v>
      </c>
      <c r="F25" s="546">
        <v>2000</v>
      </c>
      <c r="G25" s="546">
        <v>24511</v>
      </c>
      <c r="H25" s="548" t="s">
        <v>147</v>
      </c>
      <c r="I25" s="547">
        <v>25000</v>
      </c>
      <c r="J25" s="115">
        <v>0</v>
      </c>
      <c r="K25" s="115">
        <v>0</v>
      </c>
      <c r="L25" s="115">
        <v>25000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588">
        <f t="shared" si="7"/>
        <v>25000</v>
      </c>
      <c r="W25" s="217"/>
      <c r="X25" s="217"/>
    </row>
    <row r="26" spans="1:25" ht="18" customHeight="1" x14ac:dyDescent="0.25">
      <c r="A26" s="435" t="s">
        <v>319</v>
      </c>
      <c r="B26" s="2">
        <f>'[2]21111'!$F$2</f>
        <v>101</v>
      </c>
      <c r="C26" s="1" t="s">
        <v>41</v>
      </c>
      <c r="D26" s="2">
        <v>40201</v>
      </c>
      <c r="E26" s="1" t="s">
        <v>430</v>
      </c>
      <c r="F26" s="546">
        <v>2000</v>
      </c>
      <c r="G26" s="546">
        <v>24611</v>
      </c>
      <c r="H26" s="548" t="s">
        <v>148</v>
      </c>
      <c r="I26" s="547">
        <v>11100</v>
      </c>
      <c r="J26" s="115">
        <v>1000</v>
      </c>
      <c r="K26" s="115">
        <v>1000</v>
      </c>
      <c r="L26" s="115">
        <v>1000</v>
      </c>
      <c r="M26" s="115">
        <v>1000</v>
      </c>
      <c r="N26" s="115">
        <v>1000</v>
      </c>
      <c r="O26" s="115">
        <v>1000</v>
      </c>
      <c r="P26" s="115">
        <v>1000</v>
      </c>
      <c r="Q26" s="115">
        <v>1000</v>
      </c>
      <c r="R26" s="115">
        <v>1000</v>
      </c>
      <c r="S26" s="115">
        <v>100</v>
      </c>
      <c r="T26" s="115">
        <v>1000</v>
      </c>
      <c r="U26" s="115">
        <v>1000</v>
      </c>
      <c r="V26" s="588">
        <f t="shared" si="7"/>
        <v>11100</v>
      </c>
      <c r="W26" s="217"/>
      <c r="X26" s="217"/>
    </row>
    <row r="27" spans="1:25" ht="28.5" x14ac:dyDescent="0.25">
      <c r="A27" s="435" t="s">
        <v>319</v>
      </c>
      <c r="B27" s="2">
        <f>'[2]21111'!$F$2</f>
        <v>101</v>
      </c>
      <c r="C27" s="1" t="s">
        <v>41</v>
      </c>
      <c r="D27" s="2">
        <v>40201</v>
      </c>
      <c r="E27" s="1" t="s">
        <v>430</v>
      </c>
      <c r="F27" s="546">
        <v>2000</v>
      </c>
      <c r="G27" s="546">
        <v>25411</v>
      </c>
      <c r="H27" s="548" t="s">
        <v>153</v>
      </c>
      <c r="I27" s="547">
        <v>2500</v>
      </c>
      <c r="J27" s="115">
        <v>0</v>
      </c>
      <c r="K27" s="115">
        <v>1000</v>
      </c>
      <c r="L27" s="115">
        <v>1500</v>
      </c>
      <c r="M27" s="115">
        <v>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588">
        <f t="shared" si="7"/>
        <v>2500</v>
      </c>
      <c r="W27" s="217"/>
      <c r="X27" s="217"/>
    </row>
    <row r="28" spans="1:25" ht="28.5" x14ac:dyDescent="0.25">
      <c r="A28" s="435" t="s">
        <v>319</v>
      </c>
      <c r="B28" s="2">
        <f>'[2]21111'!$F$2</f>
        <v>101</v>
      </c>
      <c r="C28" s="1" t="s">
        <v>41</v>
      </c>
      <c r="D28" s="2">
        <v>40201</v>
      </c>
      <c r="E28" s="1" t="s">
        <v>430</v>
      </c>
      <c r="F28" s="546">
        <v>2000</v>
      </c>
      <c r="G28" s="546">
        <v>25611</v>
      </c>
      <c r="H28" s="548" t="s">
        <v>155</v>
      </c>
      <c r="I28" s="547">
        <v>80000</v>
      </c>
      <c r="J28" s="115">
        <v>0</v>
      </c>
      <c r="K28" s="115">
        <v>0</v>
      </c>
      <c r="L28" s="115">
        <v>0</v>
      </c>
      <c r="M28" s="115">
        <v>0</v>
      </c>
      <c r="N28" s="115">
        <v>80000</v>
      </c>
      <c r="O28" s="115">
        <v>0</v>
      </c>
      <c r="P28" s="115">
        <v>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588">
        <f t="shared" si="7"/>
        <v>80000</v>
      </c>
      <c r="W28" s="217"/>
      <c r="X28" s="217"/>
    </row>
    <row r="29" spans="1:25" ht="18" customHeight="1" x14ac:dyDescent="0.25">
      <c r="A29" s="435" t="s">
        <v>319</v>
      </c>
      <c r="B29" s="2">
        <f>'[2]21111'!$F$2</f>
        <v>101</v>
      </c>
      <c r="C29" s="1" t="s">
        <v>41</v>
      </c>
      <c r="D29" s="2">
        <v>40201</v>
      </c>
      <c r="E29" s="1" t="s">
        <v>430</v>
      </c>
      <c r="F29" s="546">
        <v>2000</v>
      </c>
      <c r="G29" s="546">
        <v>26111</v>
      </c>
      <c r="H29" s="548" t="s">
        <v>157</v>
      </c>
      <c r="I29" s="547">
        <v>74300.09</v>
      </c>
      <c r="J29" s="115">
        <v>8300.09</v>
      </c>
      <c r="K29" s="115">
        <v>6000</v>
      </c>
      <c r="L29" s="115">
        <v>6000</v>
      </c>
      <c r="M29" s="115">
        <v>6000</v>
      </c>
      <c r="N29" s="115">
        <v>6000</v>
      </c>
      <c r="O29" s="115">
        <v>6000</v>
      </c>
      <c r="P29" s="115">
        <v>6000</v>
      </c>
      <c r="Q29" s="115">
        <v>6000</v>
      </c>
      <c r="R29" s="115">
        <v>6000</v>
      </c>
      <c r="S29" s="115">
        <v>6000</v>
      </c>
      <c r="T29" s="115">
        <v>6000</v>
      </c>
      <c r="U29" s="115">
        <v>6000</v>
      </c>
      <c r="V29" s="588">
        <f t="shared" si="7"/>
        <v>74300.09</v>
      </c>
      <c r="W29" s="217"/>
      <c r="X29" s="217"/>
    </row>
    <row r="30" spans="1:25" ht="18" customHeight="1" x14ac:dyDescent="0.25">
      <c r="A30" s="435" t="s">
        <v>319</v>
      </c>
      <c r="B30" s="2">
        <f>'[2]21111'!$F$2</f>
        <v>101</v>
      </c>
      <c r="C30" s="1" t="s">
        <v>41</v>
      </c>
      <c r="D30" s="2">
        <v>40201</v>
      </c>
      <c r="E30" s="1" t="s">
        <v>430</v>
      </c>
      <c r="F30" s="546">
        <v>2000</v>
      </c>
      <c r="G30" s="546">
        <v>27111</v>
      </c>
      <c r="H30" s="548" t="s">
        <v>158</v>
      </c>
      <c r="I30" s="547">
        <v>20000</v>
      </c>
      <c r="J30" s="115">
        <v>0</v>
      </c>
      <c r="K30" s="115">
        <v>20000</v>
      </c>
      <c r="L30" s="115">
        <v>0</v>
      </c>
      <c r="M30" s="115">
        <v>0</v>
      </c>
      <c r="N30" s="115">
        <v>0</v>
      </c>
      <c r="O30" s="115">
        <v>0</v>
      </c>
      <c r="P30" s="115">
        <v>0</v>
      </c>
      <c r="Q30" s="115">
        <v>0</v>
      </c>
      <c r="R30" s="115">
        <v>0</v>
      </c>
      <c r="S30" s="115">
        <v>0</v>
      </c>
      <c r="T30" s="115">
        <v>0</v>
      </c>
      <c r="U30" s="115">
        <v>0</v>
      </c>
      <c r="V30" s="588">
        <f t="shared" si="7"/>
        <v>20000</v>
      </c>
      <c r="W30" s="217"/>
      <c r="X30" s="217"/>
    </row>
    <row r="31" spans="1:25" ht="18" customHeight="1" x14ac:dyDescent="0.25">
      <c r="A31" s="435" t="s">
        <v>319</v>
      </c>
      <c r="B31" s="2">
        <f>'[2]21111'!$F$2</f>
        <v>101</v>
      </c>
      <c r="C31" s="1" t="s">
        <v>41</v>
      </c>
      <c r="D31" s="2">
        <v>40201</v>
      </c>
      <c r="E31" s="1" t="s">
        <v>430</v>
      </c>
      <c r="F31" s="546">
        <v>2000</v>
      </c>
      <c r="G31" s="546">
        <v>27311</v>
      </c>
      <c r="H31" s="548" t="s">
        <v>160</v>
      </c>
      <c r="I31" s="547">
        <v>40000</v>
      </c>
      <c r="J31" s="115">
        <v>0</v>
      </c>
      <c r="K31" s="115">
        <v>0</v>
      </c>
      <c r="L31" s="115">
        <v>0</v>
      </c>
      <c r="M31" s="115">
        <v>20000</v>
      </c>
      <c r="N31" s="115">
        <v>0</v>
      </c>
      <c r="O31" s="115">
        <v>0</v>
      </c>
      <c r="P31" s="115">
        <v>0</v>
      </c>
      <c r="Q31" s="115">
        <v>0</v>
      </c>
      <c r="R31" s="115">
        <v>0</v>
      </c>
      <c r="S31" s="115">
        <v>0</v>
      </c>
      <c r="T31" s="115">
        <v>0</v>
      </c>
      <c r="U31" s="115">
        <v>20000</v>
      </c>
      <c r="V31" s="588">
        <f t="shared" si="7"/>
        <v>40000</v>
      </c>
      <c r="W31" s="217"/>
      <c r="X31" s="217"/>
    </row>
    <row r="32" spans="1:25" ht="18" customHeight="1" x14ac:dyDescent="0.25">
      <c r="A32" s="435" t="s">
        <v>319</v>
      </c>
      <c r="B32" s="2">
        <f>'[2]21111'!$F$2</f>
        <v>101</v>
      </c>
      <c r="C32" s="1" t="s">
        <v>41</v>
      </c>
      <c r="D32" s="2">
        <v>40201</v>
      </c>
      <c r="E32" s="1" t="s">
        <v>430</v>
      </c>
      <c r="F32" s="546">
        <v>2000</v>
      </c>
      <c r="G32" s="546">
        <v>27411</v>
      </c>
      <c r="H32" s="548" t="s">
        <v>161</v>
      </c>
      <c r="I32" s="547">
        <v>12000</v>
      </c>
      <c r="J32" s="115">
        <v>0</v>
      </c>
      <c r="K32" s="115">
        <v>3000</v>
      </c>
      <c r="L32" s="115">
        <v>0</v>
      </c>
      <c r="M32" s="115">
        <v>0</v>
      </c>
      <c r="N32" s="115">
        <v>0</v>
      </c>
      <c r="O32" s="115">
        <v>3000</v>
      </c>
      <c r="P32" s="115">
        <v>0</v>
      </c>
      <c r="Q32" s="115">
        <v>0</v>
      </c>
      <c r="R32" s="115">
        <v>0</v>
      </c>
      <c r="S32" s="115">
        <v>3000</v>
      </c>
      <c r="T32" s="115">
        <v>0</v>
      </c>
      <c r="U32" s="115">
        <v>3000</v>
      </c>
      <c r="V32" s="588">
        <f t="shared" si="7"/>
        <v>12000</v>
      </c>
      <c r="W32" s="217"/>
      <c r="X32" s="217"/>
    </row>
    <row r="33" spans="1:24" ht="18" customHeight="1" x14ac:dyDescent="0.25">
      <c r="A33" s="435" t="s">
        <v>319</v>
      </c>
      <c r="B33" s="2">
        <f>'[2]21111'!$F$2</f>
        <v>101</v>
      </c>
      <c r="C33" s="1" t="s">
        <v>41</v>
      </c>
      <c r="D33" s="2">
        <v>40201</v>
      </c>
      <c r="E33" s="1" t="s">
        <v>430</v>
      </c>
      <c r="F33" s="546">
        <v>2000</v>
      </c>
      <c r="G33" s="546">
        <v>29111</v>
      </c>
      <c r="H33" s="548" t="s">
        <v>166</v>
      </c>
      <c r="I33" s="547">
        <v>10000</v>
      </c>
      <c r="J33" s="115">
        <v>3000</v>
      </c>
      <c r="K33" s="115">
        <v>1000</v>
      </c>
      <c r="L33" s="115">
        <v>3000</v>
      </c>
      <c r="M33" s="115">
        <v>0</v>
      </c>
      <c r="N33" s="115">
        <v>0</v>
      </c>
      <c r="O33" s="115">
        <v>0</v>
      </c>
      <c r="P33" s="115">
        <v>0</v>
      </c>
      <c r="Q33" s="115">
        <v>0</v>
      </c>
      <c r="R33" s="115">
        <v>0</v>
      </c>
      <c r="S33" s="115">
        <v>0</v>
      </c>
      <c r="T33" s="115">
        <v>3000</v>
      </c>
      <c r="U33" s="115">
        <v>0</v>
      </c>
      <c r="V33" s="588">
        <f t="shared" si="7"/>
        <v>10000</v>
      </c>
      <c r="W33" s="217"/>
      <c r="X33" s="217"/>
    </row>
    <row r="34" spans="1:24" ht="28.5" x14ac:dyDescent="0.25">
      <c r="A34" s="435" t="s">
        <v>319</v>
      </c>
      <c r="B34" s="2">
        <f>'[2]21111'!$F$2</f>
        <v>101</v>
      </c>
      <c r="C34" s="1" t="s">
        <v>41</v>
      </c>
      <c r="D34" s="2">
        <v>40201</v>
      </c>
      <c r="E34" s="1" t="s">
        <v>430</v>
      </c>
      <c r="F34" s="546">
        <v>2000</v>
      </c>
      <c r="G34" s="546">
        <v>29211</v>
      </c>
      <c r="H34" s="548" t="s">
        <v>167</v>
      </c>
      <c r="I34" s="547">
        <v>5000</v>
      </c>
      <c r="J34" s="115">
        <v>0</v>
      </c>
      <c r="K34" s="115">
        <v>2000</v>
      </c>
      <c r="L34" s="115">
        <v>3000</v>
      </c>
      <c r="M34" s="115">
        <v>0</v>
      </c>
      <c r="N34" s="115">
        <v>0</v>
      </c>
      <c r="O34" s="115">
        <v>0</v>
      </c>
      <c r="P34" s="115">
        <v>0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588">
        <f t="shared" si="7"/>
        <v>5000</v>
      </c>
      <c r="W34" s="217"/>
      <c r="X34" s="217"/>
    </row>
    <row r="35" spans="1:24" ht="42.75" x14ac:dyDescent="0.25">
      <c r="A35" s="435" t="s">
        <v>319</v>
      </c>
      <c r="B35" s="2">
        <f>'[2]21111'!$F$2</f>
        <v>101</v>
      </c>
      <c r="C35" s="1" t="s">
        <v>41</v>
      </c>
      <c r="D35" s="2">
        <v>40201</v>
      </c>
      <c r="E35" s="1" t="s">
        <v>430</v>
      </c>
      <c r="F35" s="546">
        <v>2000</v>
      </c>
      <c r="G35" s="546">
        <v>29311</v>
      </c>
      <c r="H35" s="548" t="s">
        <v>168</v>
      </c>
      <c r="I35" s="547">
        <v>15000</v>
      </c>
      <c r="J35" s="115">
        <v>0</v>
      </c>
      <c r="K35" s="115">
        <v>15000</v>
      </c>
      <c r="L35" s="115">
        <v>0</v>
      </c>
      <c r="M35" s="115">
        <v>0</v>
      </c>
      <c r="N35" s="115">
        <v>0</v>
      </c>
      <c r="O35" s="115">
        <v>0</v>
      </c>
      <c r="P35" s="115">
        <v>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588">
        <f t="shared" si="7"/>
        <v>15000</v>
      </c>
      <c r="W35" s="217"/>
      <c r="X35" s="217"/>
    </row>
    <row r="36" spans="1:24" ht="42.75" x14ac:dyDescent="0.25">
      <c r="A36" s="435" t="s">
        <v>319</v>
      </c>
      <c r="B36" s="2">
        <f>'[2]21111'!$F$2</f>
        <v>101</v>
      </c>
      <c r="C36" s="1" t="s">
        <v>41</v>
      </c>
      <c r="D36" s="2">
        <v>40201</v>
      </c>
      <c r="E36" s="1" t="s">
        <v>430</v>
      </c>
      <c r="F36" s="546">
        <v>2000</v>
      </c>
      <c r="G36" s="546">
        <v>29411</v>
      </c>
      <c r="H36" s="548" t="s">
        <v>169</v>
      </c>
      <c r="I36" s="547">
        <v>20000</v>
      </c>
      <c r="J36" s="115">
        <v>0</v>
      </c>
      <c r="K36" s="115">
        <v>0</v>
      </c>
      <c r="L36" s="115">
        <v>10000</v>
      </c>
      <c r="M36" s="115">
        <v>5000</v>
      </c>
      <c r="N36" s="115">
        <v>5000</v>
      </c>
      <c r="O36" s="115">
        <v>0</v>
      </c>
      <c r="P36" s="115">
        <v>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588">
        <f t="shared" si="7"/>
        <v>20000</v>
      </c>
      <c r="W36" s="217"/>
      <c r="X36" s="217"/>
    </row>
    <row r="37" spans="1:24" ht="28.5" x14ac:dyDescent="0.25">
      <c r="A37" s="435" t="s">
        <v>319</v>
      </c>
      <c r="B37" s="2">
        <f>'[2]21111'!$F$2</f>
        <v>101</v>
      </c>
      <c r="C37" s="1" t="s">
        <v>41</v>
      </c>
      <c r="D37" s="2">
        <v>40201</v>
      </c>
      <c r="E37" s="1" t="s">
        <v>430</v>
      </c>
      <c r="F37" s="546">
        <v>2000</v>
      </c>
      <c r="G37" s="546">
        <v>29611</v>
      </c>
      <c r="H37" s="548" t="s">
        <v>171</v>
      </c>
      <c r="I37" s="547">
        <v>22000</v>
      </c>
      <c r="J37" s="115">
        <v>7000</v>
      </c>
      <c r="K37" s="115">
        <v>0</v>
      </c>
      <c r="L37" s="115">
        <v>0</v>
      </c>
      <c r="M37" s="115">
        <v>0</v>
      </c>
      <c r="N37" s="115">
        <v>0</v>
      </c>
      <c r="O37" s="115">
        <v>0</v>
      </c>
      <c r="P37" s="115">
        <v>0</v>
      </c>
      <c r="Q37" s="115">
        <v>15000</v>
      </c>
      <c r="R37" s="115">
        <v>0</v>
      </c>
      <c r="S37" s="115">
        <v>0</v>
      </c>
      <c r="T37" s="115">
        <v>0</v>
      </c>
      <c r="U37" s="115">
        <v>0</v>
      </c>
      <c r="V37" s="588">
        <f t="shared" si="7"/>
        <v>22000</v>
      </c>
      <c r="W37" s="217"/>
      <c r="X37" s="217"/>
    </row>
    <row r="38" spans="1:24" ht="18" customHeight="1" x14ac:dyDescent="0.25">
      <c r="A38" s="435" t="s">
        <v>319</v>
      </c>
      <c r="B38" s="2">
        <f>'[2]21111'!$F$2</f>
        <v>101</v>
      </c>
      <c r="C38" s="1" t="s">
        <v>41</v>
      </c>
      <c r="D38" s="2">
        <v>40201</v>
      </c>
      <c r="E38" s="1" t="s">
        <v>430</v>
      </c>
      <c r="F38" s="555">
        <v>3000</v>
      </c>
      <c r="G38" s="555">
        <v>32511</v>
      </c>
      <c r="H38" s="556" t="s">
        <v>188</v>
      </c>
      <c r="I38" s="557">
        <f>SUM(J38:U38)</f>
        <v>70000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70000</v>
      </c>
      <c r="T38" s="77">
        <v>0</v>
      </c>
      <c r="U38" s="77">
        <v>0</v>
      </c>
      <c r="V38" s="588">
        <f t="shared" si="7"/>
        <v>70000</v>
      </c>
      <c r="W38" s="1"/>
      <c r="X38" s="1"/>
    </row>
    <row r="39" spans="1:24" ht="18" customHeight="1" x14ac:dyDescent="0.25">
      <c r="A39" s="435" t="s">
        <v>319</v>
      </c>
      <c r="B39" s="2">
        <f>'[2]21111'!$F$2</f>
        <v>101</v>
      </c>
      <c r="C39" s="1" t="s">
        <v>41</v>
      </c>
      <c r="D39" s="2">
        <v>40201</v>
      </c>
      <c r="E39" s="1" t="s">
        <v>430</v>
      </c>
      <c r="F39" s="555">
        <v>3000</v>
      </c>
      <c r="G39" s="555">
        <v>32911</v>
      </c>
      <c r="H39" s="556" t="s">
        <v>192</v>
      </c>
      <c r="I39" s="557">
        <f t="shared" ref="I39:I42" si="8">SUM(J39:U39)</f>
        <v>1270000</v>
      </c>
      <c r="J39" s="77">
        <v>180000</v>
      </c>
      <c r="K39" s="77">
        <v>10000</v>
      </c>
      <c r="L39" s="77">
        <v>0</v>
      </c>
      <c r="M39" s="77">
        <v>10000</v>
      </c>
      <c r="N39" s="77">
        <v>150000</v>
      </c>
      <c r="O39" s="77">
        <v>0</v>
      </c>
      <c r="P39" s="77">
        <v>300000</v>
      </c>
      <c r="Q39" s="77">
        <v>10000</v>
      </c>
      <c r="R39" s="77">
        <v>100000</v>
      </c>
      <c r="S39" s="77">
        <v>10000</v>
      </c>
      <c r="T39" s="77">
        <v>150000</v>
      </c>
      <c r="U39" s="77">
        <v>350000</v>
      </c>
      <c r="V39" s="588">
        <f t="shared" si="7"/>
        <v>1270000</v>
      </c>
      <c r="W39" s="1"/>
      <c r="X39" s="1"/>
    </row>
    <row r="40" spans="1:24" ht="28.5" x14ac:dyDescent="0.25">
      <c r="A40" s="435" t="s">
        <v>319</v>
      </c>
      <c r="B40" s="2">
        <f>'[2]21111'!$F$2</f>
        <v>101</v>
      </c>
      <c r="C40" s="1" t="s">
        <v>41</v>
      </c>
      <c r="D40" s="2">
        <v>40201</v>
      </c>
      <c r="E40" s="1" t="s">
        <v>430</v>
      </c>
      <c r="F40" s="555">
        <v>3000</v>
      </c>
      <c r="G40" s="555">
        <v>33111</v>
      </c>
      <c r="H40" s="556" t="s">
        <v>193</v>
      </c>
      <c r="I40" s="557">
        <f t="shared" si="8"/>
        <v>25000</v>
      </c>
      <c r="J40" s="77">
        <v>0</v>
      </c>
      <c r="K40" s="77">
        <v>10000</v>
      </c>
      <c r="L40" s="77">
        <v>0</v>
      </c>
      <c r="M40" s="77">
        <v>0</v>
      </c>
      <c r="N40" s="77">
        <v>0</v>
      </c>
      <c r="O40" s="77">
        <v>0</v>
      </c>
      <c r="P40" s="77">
        <v>0</v>
      </c>
      <c r="Q40" s="77">
        <v>0</v>
      </c>
      <c r="R40" s="77">
        <v>15000</v>
      </c>
      <c r="S40" s="77">
        <v>0</v>
      </c>
      <c r="T40" s="77">
        <v>0</v>
      </c>
      <c r="U40" s="77">
        <v>0</v>
      </c>
      <c r="V40" s="588">
        <f t="shared" si="7"/>
        <v>25000</v>
      </c>
      <c r="W40" s="1"/>
      <c r="X40" s="1"/>
    </row>
    <row r="41" spans="1:24" ht="42.75" x14ac:dyDescent="0.25">
      <c r="A41" s="435" t="s">
        <v>319</v>
      </c>
      <c r="B41" s="2">
        <f>'[2]21111'!$F$2</f>
        <v>101</v>
      </c>
      <c r="C41" s="1" t="s">
        <v>41</v>
      </c>
      <c r="D41" s="2">
        <v>40201</v>
      </c>
      <c r="E41" s="1" t="s">
        <v>430</v>
      </c>
      <c r="F41" s="555">
        <v>3000</v>
      </c>
      <c r="G41" s="555">
        <v>33311</v>
      </c>
      <c r="H41" s="556" t="s">
        <v>195</v>
      </c>
      <c r="I41" s="557">
        <f t="shared" si="8"/>
        <v>25000</v>
      </c>
      <c r="J41" s="77">
        <v>0</v>
      </c>
      <c r="K41" s="77">
        <v>0</v>
      </c>
      <c r="L41" s="77">
        <v>0</v>
      </c>
      <c r="M41" s="77">
        <v>0</v>
      </c>
      <c r="N41" s="77">
        <v>25000</v>
      </c>
      <c r="O41" s="77">
        <v>0</v>
      </c>
      <c r="P41" s="77">
        <v>0</v>
      </c>
      <c r="Q41" s="77">
        <v>0</v>
      </c>
      <c r="R41" s="77">
        <v>0</v>
      </c>
      <c r="S41" s="77">
        <v>0</v>
      </c>
      <c r="T41" s="77">
        <v>0</v>
      </c>
      <c r="U41" s="77">
        <v>0</v>
      </c>
      <c r="V41" s="588">
        <f t="shared" si="7"/>
        <v>25000</v>
      </c>
      <c r="W41" s="1"/>
      <c r="X41" s="1"/>
    </row>
    <row r="42" spans="1:24" ht="18" customHeight="1" x14ac:dyDescent="0.25">
      <c r="A42" s="435" t="s">
        <v>319</v>
      </c>
      <c r="B42" s="2">
        <f>'[2]21111'!$F$2</f>
        <v>101</v>
      </c>
      <c r="C42" s="1" t="s">
        <v>41</v>
      </c>
      <c r="D42" s="2">
        <v>40201</v>
      </c>
      <c r="E42" s="1" t="s">
        <v>430</v>
      </c>
      <c r="F42" s="555">
        <v>3000</v>
      </c>
      <c r="G42" s="555">
        <v>33411</v>
      </c>
      <c r="H42" s="556" t="s">
        <v>196</v>
      </c>
      <c r="I42" s="557">
        <f t="shared" si="8"/>
        <v>50000</v>
      </c>
      <c r="J42" s="77">
        <v>0</v>
      </c>
      <c r="K42" s="77">
        <v>0</v>
      </c>
      <c r="L42" s="77">
        <v>0</v>
      </c>
      <c r="M42" s="77">
        <v>0</v>
      </c>
      <c r="N42" s="77">
        <v>25000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25000</v>
      </c>
      <c r="U42" s="77">
        <v>0</v>
      </c>
      <c r="V42" s="588">
        <f t="shared" si="7"/>
        <v>50000</v>
      </c>
      <c r="W42" s="1"/>
      <c r="X42" s="1"/>
    </row>
    <row r="43" spans="1:24" ht="30" customHeight="1" x14ac:dyDescent="0.25">
      <c r="A43" s="435" t="s">
        <v>319</v>
      </c>
      <c r="B43" s="2">
        <f>'[2]21111'!$F$2</f>
        <v>101</v>
      </c>
      <c r="C43" s="1" t="s">
        <v>41</v>
      </c>
      <c r="D43" s="2">
        <v>40201</v>
      </c>
      <c r="E43" s="1" t="s">
        <v>430</v>
      </c>
      <c r="F43" s="598">
        <v>3000</v>
      </c>
      <c r="G43" s="598">
        <v>33611</v>
      </c>
      <c r="H43" s="599" t="s">
        <v>198</v>
      </c>
      <c r="I43" s="630">
        <v>16813</v>
      </c>
      <c r="J43" s="77">
        <v>0</v>
      </c>
      <c r="K43" s="77">
        <v>0</v>
      </c>
      <c r="L43" s="77">
        <v>0</v>
      </c>
      <c r="M43" s="77">
        <v>0</v>
      </c>
      <c r="N43" s="77">
        <v>0</v>
      </c>
      <c r="O43" s="77">
        <v>0</v>
      </c>
      <c r="P43" s="119">
        <v>16813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588">
        <f t="shared" si="7"/>
        <v>16813</v>
      </c>
      <c r="W43" s="1"/>
      <c r="X43" s="1"/>
    </row>
    <row r="44" spans="1:24" ht="18" customHeight="1" x14ac:dyDescent="0.25">
      <c r="A44" s="435" t="s">
        <v>319</v>
      </c>
      <c r="B44" s="2">
        <f>'[2]21111'!$F$2</f>
        <v>101</v>
      </c>
      <c r="C44" s="1" t="s">
        <v>41</v>
      </c>
      <c r="D44" s="2">
        <v>40201</v>
      </c>
      <c r="E44" s="1" t="s">
        <v>430</v>
      </c>
      <c r="F44" s="555">
        <v>3000</v>
      </c>
      <c r="G44" s="555">
        <v>34711</v>
      </c>
      <c r="H44" s="556" t="s">
        <v>205</v>
      </c>
      <c r="I44" s="557">
        <f t="shared" ref="I44:I51" si="9">SUM(J44:U44)</f>
        <v>55000</v>
      </c>
      <c r="J44" s="77">
        <v>0</v>
      </c>
      <c r="K44" s="77">
        <v>0</v>
      </c>
      <c r="L44" s="77">
        <v>0</v>
      </c>
      <c r="M44" s="77">
        <v>30000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25000</v>
      </c>
      <c r="V44" s="588">
        <f t="shared" si="7"/>
        <v>55000</v>
      </c>
      <c r="W44" s="1"/>
      <c r="X44" s="1"/>
    </row>
    <row r="45" spans="1:24" ht="42.75" x14ac:dyDescent="0.25">
      <c r="A45" s="435" t="s">
        <v>319</v>
      </c>
      <c r="B45" s="2">
        <f>'[2]21111'!$F$2</f>
        <v>101</v>
      </c>
      <c r="C45" s="1" t="s">
        <v>41</v>
      </c>
      <c r="D45" s="2">
        <v>40201</v>
      </c>
      <c r="E45" s="1" t="s">
        <v>430</v>
      </c>
      <c r="F45" s="555">
        <v>3000</v>
      </c>
      <c r="G45" s="555">
        <v>35211</v>
      </c>
      <c r="H45" s="556" t="s">
        <v>209</v>
      </c>
      <c r="I45" s="557">
        <f t="shared" si="9"/>
        <v>35000</v>
      </c>
      <c r="J45" s="77">
        <v>874.74</v>
      </c>
      <c r="K45" s="77">
        <v>34125.26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0</v>
      </c>
      <c r="T45" s="77">
        <v>0</v>
      </c>
      <c r="U45" s="77">
        <v>0</v>
      </c>
      <c r="V45" s="588">
        <f t="shared" si="7"/>
        <v>35000</v>
      </c>
      <c r="W45" s="1"/>
      <c r="X45" s="1"/>
    </row>
    <row r="46" spans="1:24" ht="28.5" x14ac:dyDescent="0.25">
      <c r="A46" s="435" t="s">
        <v>319</v>
      </c>
      <c r="B46" s="2">
        <f>'[2]21111'!$F$2</f>
        <v>101</v>
      </c>
      <c r="C46" s="1" t="s">
        <v>41</v>
      </c>
      <c r="D46" s="2">
        <v>40201</v>
      </c>
      <c r="E46" s="1" t="s">
        <v>430</v>
      </c>
      <c r="F46" s="555">
        <v>3000</v>
      </c>
      <c r="G46" s="555">
        <v>35511</v>
      </c>
      <c r="H46" s="556" t="s">
        <v>212</v>
      </c>
      <c r="I46" s="557">
        <f t="shared" si="9"/>
        <v>35000</v>
      </c>
      <c r="J46" s="77">
        <v>0</v>
      </c>
      <c r="K46" s="77">
        <v>15000</v>
      </c>
      <c r="L46" s="77">
        <v>0</v>
      </c>
      <c r="M46" s="77">
        <v>0</v>
      </c>
      <c r="N46" s="77">
        <v>0</v>
      </c>
      <c r="O46" s="77">
        <v>0</v>
      </c>
      <c r="P46" s="77">
        <v>0</v>
      </c>
      <c r="Q46" s="77">
        <v>10000</v>
      </c>
      <c r="R46" s="77">
        <v>0</v>
      </c>
      <c r="S46" s="77">
        <v>0</v>
      </c>
      <c r="T46" s="77">
        <v>0</v>
      </c>
      <c r="U46" s="77">
        <v>10000</v>
      </c>
      <c r="V46" s="588">
        <f t="shared" si="7"/>
        <v>35000</v>
      </c>
      <c r="W46" s="1"/>
      <c r="X46" s="1"/>
    </row>
    <row r="47" spans="1:24" x14ac:dyDescent="0.25">
      <c r="A47" s="435" t="s">
        <v>319</v>
      </c>
      <c r="B47" s="2">
        <f>'[2]21111'!$F$2</f>
        <v>101</v>
      </c>
      <c r="C47" s="1" t="s">
        <v>41</v>
      </c>
      <c r="D47" s="2">
        <v>40201</v>
      </c>
      <c r="E47" s="1" t="s">
        <v>430</v>
      </c>
      <c r="F47" s="555">
        <v>3000</v>
      </c>
      <c r="G47" s="555">
        <v>35911</v>
      </c>
      <c r="H47" s="556" t="s">
        <v>216</v>
      </c>
      <c r="I47" s="557">
        <f t="shared" si="9"/>
        <v>25000</v>
      </c>
      <c r="J47" s="77">
        <v>15000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10000</v>
      </c>
      <c r="R47" s="77">
        <v>0</v>
      </c>
      <c r="S47" s="77">
        <v>0</v>
      </c>
      <c r="T47" s="77">
        <v>0</v>
      </c>
      <c r="U47" s="77">
        <v>0</v>
      </c>
      <c r="V47" s="588">
        <f t="shared" si="7"/>
        <v>25000</v>
      </c>
      <c r="W47" s="1"/>
      <c r="X47" s="1"/>
    </row>
    <row r="48" spans="1:24" ht="42.75" x14ac:dyDescent="0.25">
      <c r="A48" s="435" t="s">
        <v>319</v>
      </c>
      <c r="B48" s="2">
        <f>'[2]21111'!$F$2</f>
        <v>101</v>
      </c>
      <c r="C48" s="1" t="s">
        <v>41</v>
      </c>
      <c r="D48" s="2">
        <v>40201</v>
      </c>
      <c r="E48" s="1" t="s">
        <v>430</v>
      </c>
      <c r="F48" s="555">
        <v>3000</v>
      </c>
      <c r="G48" s="555">
        <v>36111</v>
      </c>
      <c r="H48" s="556" t="s">
        <v>217</v>
      </c>
      <c r="I48" s="557">
        <f t="shared" si="9"/>
        <v>70000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35000</v>
      </c>
      <c r="Q48" s="77">
        <v>0</v>
      </c>
      <c r="R48" s="77">
        <v>0</v>
      </c>
      <c r="S48" s="77">
        <v>0</v>
      </c>
      <c r="T48" s="77">
        <v>0</v>
      </c>
      <c r="U48" s="77">
        <v>35000</v>
      </c>
      <c r="V48" s="588">
        <f t="shared" si="7"/>
        <v>70000</v>
      </c>
      <c r="W48" s="1"/>
      <c r="X48" s="1"/>
    </row>
    <row r="49" spans="1:24" ht="18" customHeight="1" x14ac:dyDescent="0.25">
      <c r="A49" s="435" t="s">
        <v>319</v>
      </c>
      <c r="B49" s="2">
        <f>'[2]21111'!$F$2</f>
        <v>101</v>
      </c>
      <c r="C49" s="1" t="s">
        <v>41</v>
      </c>
      <c r="D49" s="2">
        <v>40201</v>
      </c>
      <c r="E49" s="1" t="s">
        <v>430</v>
      </c>
      <c r="F49" s="555">
        <v>3000</v>
      </c>
      <c r="G49" s="555">
        <v>38211</v>
      </c>
      <c r="H49" s="556" t="s">
        <v>226</v>
      </c>
      <c r="I49" s="557">
        <f t="shared" si="9"/>
        <v>80300</v>
      </c>
      <c r="J49" s="77">
        <v>20300</v>
      </c>
      <c r="K49" s="77">
        <v>20000</v>
      </c>
      <c r="L49" s="77">
        <v>0</v>
      </c>
      <c r="M49" s="77">
        <v>0</v>
      </c>
      <c r="N49" s="77">
        <v>0</v>
      </c>
      <c r="O49" s="77">
        <v>0</v>
      </c>
      <c r="P49" s="77">
        <v>20000</v>
      </c>
      <c r="Q49" s="77">
        <v>0</v>
      </c>
      <c r="R49" s="77">
        <v>0</v>
      </c>
      <c r="S49" s="77">
        <v>0</v>
      </c>
      <c r="T49" s="77">
        <v>0</v>
      </c>
      <c r="U49" s="77">
        <v>20000</v>
      </c>
      <c r="V49" s="588">
        <f t="shared" si="7"/>
        <v>80300</v>
      </c>
      <c r="W49" s="1"/>
      <c r="X49" s="1"/>
    </row>
    <row r="50" spans="1:24" ht="18" customHeight="1" x14ac:dyDescent="0.25">
      <c r="A50" s="435" t="s">
        <v>319</v>
      </c>
      <c r="B50" s="2">
        <f>'[2]21111'!$F$2</f>
        <v>101</v>
      </c>
      <c r="C50" s="1" t="s">
        <v>41</v>
      </c>
      <c r="D50" s="2">
        <v>40201</v>
      </c>
      <c r="E50" s="1" t="s">
        <v>430</v>
      </c>
      <c r="F50" s="555">
        <v>3000</v>
      </c>
      <c r="G50" s="555">
        <v>38511</v>
      </c>
      <c r="H50" s="556" t="s">
        <v>228</v>
      </c>
      <c r="I50" s="557">
        <f t="shared" si="9"/>
        <v>15000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15000</v>
      </c>
      <c r="P50" s="77">
        <v>0</v>
      </c>
      <c r="Q50" s="77">
        <v>0</v>
      </c>
      <c r="R50" s="77">
        <v>0</v>
      </c>
      <c r="S50" s="77">
        <v>0</v>
      </c>
      <c r="T50" s="77">
        <v>0</v>
      </c>
      <c r="U50" s="77">
        <v>0</v>
      </c>
      <c r="V50" s="588">
        <f t="shared" si="7"/>
        <v>15000</v>
      </c>
      <c r="W50" s="1"/>
      <c r="X50" s="1"/>
    </row>
    <row r="51" spans="1:24" ht="18" customHeight="1" x14ac:dyDescent="0.25">
      <c r="A51" s="435" t="s">
        <v>319</v>
      </c>
      <c r="B51" s="2">
        <f>'[2]21111'!$F$2</f>
        <v>101</v>
      </c>
      <c r="C51" s="1" t="s">
        <v>41</v>
      </c>
      <c r="D51" s="2">
        <v>40201</v>
      </c>
      <c r="E51" s="1" t="s">
        <v>430</v>
      </c>
      <c r="F51" s="555">
        <v>3000</v>
      </c>
      <c r="G51" s="555">
        <v>39911</v>
      </c>
      <c r="H51" s="556" t="s">
        <v>235</v>
      </c>
      <c r="I51" s="557">
        <f t="shared" si="9"/>
        <v>147500</v>
      </c>
      <c r="J51" s="77">
        <v>0</v>
      </c>
      <c r="K51" s="77">
        <v>147500</v>
      </c>
      <c r="L51" s="77">
        <v>0</v>
      </c>
      <c r="M51" s="77">
        <v>0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588">
        <f t="shared" si="7"/>
        <v>147500</v>
      </c>
      <c r="W51" s="1"/>
      <c r="X51" s="1"/>
    </row>
    <row r="52" spans="1:24" ht="18" customHeight="1" x14ac:dyDescent="0.25">
      <c r="A52" s="435" t="s">
        <v>319</v>
      </c>
      <c r="B52" s="2">
        <f>'[2]21111'!$F$2</f>
        <v>101</v>
      </c>
      <c r="C52" s="1" t="s">
        <v>41</v>
      </c>
      <c r="D52" s="2">
        <v>40201</v>
      </c>
      <c r="E52" s="1" t="s">
        <v>430</v>
      </c>
      <c r="F52" s="2">
        <v>5000</v>
      </c>
      <c r="G52" s="2">
        <v>51112</v>
      </c>
      <c r="H52" s="259" t="s">
        <v>246</v>
      </c>
      <c r="I52" s="77">
        <v>32000</v>
      </c>
      <c r="J52" s="77">
        <v>0</v>
      </c>
      <c r="K52" s="77">
        <v>32000</v>
      </c>
      <c r="L52" s="77">
        <v>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588">
        <f t="shared" si="7"/>
        <v>32000</v>
      </c>
      <c r="W52" s="1"/>
      <c r="X52" s="1"/>
    </row>
    <row r="53" spans="1:24" ht="28.5" x14ac:dyDescent="0.25">
      <c r="A53" s="435" t="s">
        <v>319</v>
      </c>
      <c r="B53" s="2">
        <f>'[2]21111'!$F$2</f>
        <v>101</v>
      </c>
      <c r="C53" s="1" t="s">
        <v>41</v>
      </c>
      <c r="D53" s="2">
        <v>40201</v>
      </c>
      <c r="E53" s="1" t="s">
        <v>430</v>
      </c>
      <c r="F53" s="2">
        <v>5000</v>
      </c>
      <c r="G53" s="2">
        <v>51912</v>
      </c>
      <c r="H53" s="259" t="s">
        <v>249</v>
      </c>
      <c r="I53" s="77">
        <v>10849</v>
      </c>
      <c r="J53" s="77">
        <v>10849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588">
        <f t="shared" si="7"/>
        <v>10849</v>
      </c>
      <c r="W53" s="1"/>
      <c r="X53" s="1"/>
    </row>
    <row r="54" spans="1:24" ht="28.5" x14ac:dyDescent="0.25">
      <c r="A54" s="2" t="str">
        <f>'[3]21111'!$A$12</f>
        <v>08</v>
      </c>
      <c r="B54" s="2">
        <f>'[3]21111'!$F$2</f>
        <v>102</v>
      </c>
      <c r="C54" s="496" t="str">
        <f>'[3]21111'!$F$3</f>
        <v>SINDICATURAS</v>
      </c>
      <c r="D54" s="2">
        <f>'[3]21111'!$F$4</f>
        <v>10201</v>
      </c>
      <c r="E54" s="496" t="str">
        <f>'[3]21111'!$F$5</f>
        <v>SINDICATURA PRIMERA</v>
      </c>
      <c r="F54" s="546">
        <v>2000</v>
      </c>
      <c r="G54" s="546">
        <v>21111</v>
      </c>
      <c r="H54" s="548" t="s">
        <v>132</v>
      </c>
      <c r="I54" s="547">
        <f>SINDI1!I15</f>
        <v>27000</v>
      </c>
      <c r="J54" s="77">
        <v>0</v>
      </c>
      <c r="K54" s="77">
        <f>SINDI1!K15</f>
        <v>8045.619999999999</v>
      </c>
      <c r="L54" s="77">
        <f>SINDI1!L15</f>
        <v>0</v>
      </c>
      <c r="M54" s="77">
        <v>0</v>
      </c>
      <c r="N54" s="77">
        <f>SINDI1!N15</f>
        <v>10908.76</v>
      </c>
      <c r="O54" s="77">
        <f>SINDI1!O15</f>
        <v>0</v>
      </c>
      <c r="P54" s="77">
        <f>SINDI1!P15</f>
        <v>8045.619999999999</v>
      </c>
      <c r="Q54" s="77">
        <f>SINDI1!Q15</f>
        <v>0</v>
      </c>
      <c r="R54" s="77">
        <v>0</v>
      </c>
      <c r="S54" s="77">
        <f>SINDI1!S15</f>
        <v>0</v>
      </c>
      <c r="T54" s="77">
        <v>0</v>
      </c>
      <c r="U54" s="77">
        <f>SINDI1!U15</f>
        <v>0</v>
      </c>
      <c r="V54" s="588">
        <f t="shared" si="7"/>
        <v>26999.999999999996</v>
      </c>
      <c r="W54" s="2"/>
      <c r="X54" s="2"/>
    </row>
    <row r="55" spans="1:24" ht="42.75" x14ac:dyDescent="0.25">
      <c r="A55" s="2" t="str">
        <f>'[3]21111'!$A$12</f>
        <v>08</v>
      </c>
      <c r="B55" s="2">
        <f>'[3]21111'!$F$2</f>
        <v>102</v>
      </c>
      <c r="C55" s="496" t="str">
        <f>'[3]21111'!$F$3</f>
        <v>SINDICATURAS</v>
      </c>
      <c r="D55" s="2">
        <f>'[3]21111'!$F$4</f>
        <v>10201</v>
      </c>
      <c r="E55" s="496" t="str">
        <f>'[3]21111'!$F$5</f>
        <v>SINDICATURA PRIMERA</v>
      </c>
      <c r="F55" s="546">
        <v>2000</v>
      </c>
      <c r="G55" s="546">
        <v>21411</v>
      </c>
      <c r="H55" s="548" t="s">
        <v>135</v>
      </c>
      <c r="I55" s="547">
        <f>SINDI1!I16</f>
        <v>2000</v>
      </c>
      <c r="J55" s="77">
        <v>0</v>
      </c>
      <c r="K55" s="77">
        <f>SINDI1!K16</f>
        <v>350</v>
      </c>
      <c r="L55" s="77">
        <f>SINDI1!L16</f>
        <v>0</v>
      </c>
      <c r="M55" s="77">
        <v>0</v>
      </c>
      <c r="N55" s="77">
        <f>SINDI1!N16</f>
        <v>1650</v>
      </c>
      <c r="O55" s="77">
        <f>SINDI1!O16</f>
        <v>0</v>
      </c>
      <c r="P55" s="77">
        <v>0</v>
      </c>
      <c r="Q55" s="77">
        <f>SINDI1!Q16</f>
        <v>0</v>
      </c>
      <c r="R55" s="77">
        <v>0</v>
      </c>
      <c r="S55" s="77">
        <f>SINDI1!S16</f>
        <v>0</v>
      </c>
      <c r="T55" s="77">
        <v>0</v>
      </c>
      <c r="U55" s="77">
        <f>SINDI1!U16</f>
        <v>0</v>
      </c>
      <c r="V55" s="588">
        <f t="shared" si="7"/>
        <v>2000</v>
      </c>
      <c r="W55" s="1"/>
      <c r="X55" s="1"/>
    </row>
    <row r="56" spans="1:24" ht="18" customHeight="1" x14ac:dyDescent="0.25">
      <c r="A56" s="2" t="str">
        <f>'[3]21111'!$A$12</f>
        <v>08</v>
      </c>
      <c r="B56" s="2">
        <f>'[3]21111'!$F$2</f>
        <v>102</v>
      </c>
      <c r="C56" s="496" t="str">
        <f>'[3]21111'!$F$3</f>
        <v>SINDICATURAS</v>
      </c>
      <c r="D56" s="2">
        <f>'[3]21111'!$F$4</f>
        <v>10201</v>
      </c>
      <c r="E56" s="496" t="str">
        <f>'[3]21111'!$F$5</f>
        <v>SINDICATURA PRIMERA</v>
      </c>
      <c r="F56" s="546">
        <v>2000</v>
      </c>
      <c r="G56" s="546">
        <v>21611</v>
      </c>
      <c r="H56" s="548" t="s">
        <v>137</v>
      </c>
      <c r="I56" s="547">
        <f>SINDI1!I17</f>
        <v>3000</v>
      </c>
      <c r="J56" s="77">
        <v>0</v>
      </c>
      <c r="K56" s="77">
        <f>SINDI1!K17</f>
        <v>728.66000000000008</v>
      </c>
      <c r="L56" s="77">
        <f>SINDI1!L17</f>
        <v>0</v>
      </c>
      <c r="M56" s="77">
        <v>0</v>
      </c>
      <c r="N56" s="77">
        <f>SINDI1!N17</f>
        <v>1542.68</v>
      </c>
      <c r="O56" s="77">
        <f>SINDI1!O17</f>
        <v>0</v>
      </c>
      <c r="P56" s="77">
        <f>SINDI1!P17</f>
        <v>728.66000000000008</v>
      </c>
      <c r="Q56" s="77">
        <f>SINDI1!Q17</f>
        <v>0</v>
      </c>
      <c r="R56" s="77">
        <v>0</v>
      </c>
      <c r="S56" s="77">
        <f>SINDI1!S17</f>
        <v>0</v>
      </c>
      <c r="T56" s="77">
        <v>0</v>
      </c>
      <c r="U56" s="77">
        <f>SINDI1!U17</f>
        <v>0</v>
      </c>
      <c r="V56" s="588">
        <f t="shared" si="7"/>
        <v>3000</v>
      </c>
      <c r="W56" s="239"/>
      <c r="X56" s="1"/>
    </row>
    <row r="57" spans="1:24" ht="30" customHeight="1" x14ac:dyDescent="0.25">
      <c r="A57" s="2" t="str">
        <f>'[3]21111'!$A$12</f>
        <v>08</v>
      </c>
      <c r="B57" s="2">
        <f>'[3]21111'!$F$2</f>
        <v>102</v>
      </c>
      <c r="C57" s="496" t="str">
        <f>'[3]21111'!$F$3</f>
        <v>SINDICATURAS</v>
      </c>
      <c r="D57" s="2">
        <f>'[3]21111'!$F$4</f>
        <v>10201</v>
      </c>
      <c r="E57" s="496" t="str">
        <f>'[3]21111'!$F$5</f>
        <v>SINDICATURA PRIMERA</v>
      </c>
      <c r="F57" s="598">
        <v>3000</v>
      </c>
      <c r="G57" s="598">
        <v>33611</v>
      </c>
      <c r="H57" s="599" t="s">
        <v>198</v>
      </c>
      <c r="I57" s="559">
        <f>SUM(J57:U57)</f>
        <v>10345.4</v>
      </c>
      <c r="J57" s="77">
        <f>SINDI1!J18</f>
        <v>666.67</v>
      </c>
      <c r="K57" s="77">
        <f>SINDI1!K18</f>
        <v>666.67</v>
      </c>
      <c r="L57" s="77">
        <f>SINDI1!L18</f>
        <v>666.67</v>
      </c>
      <c r="M57" s="77">
        <f>SINDI1!M18</f>
        <v>666.67</v>
      </c>
      <c r="N57" s="77">
        <f>SINDI1!N18</f>
        <v>666.67</v>
      </c>
      <c r="O57" s="77">
        <f>SINDI1!O18</f>
        <v>666.67</v>
      </c>
      <c r="P57" s="119">
        <f>666.67+2345.4</f>
        <v>3012.07</v>
      </c>
      <c r="Q57" s="77">
        <f>SINDI1!Q18</f>
        <v>666.67</v>
      </c>
      <c r="R57" s="77">
        <v>666.67</v>
      </c>
      <c r="S57" s="77">
        <f>SINDI1!S18</f>
        <v>666.67</v>
      </c>
      <c r="T57" s="77">
        <f>SINDI1!T18</f>
        <v>666.67</v>
      </c>
      <c r="U57" s="77">
        <f>SINDI1!U18</f>
        <v>666.63</v>
      </c>
      <c r="V57" s="588">
        <f t="shared" si="7"/>
        <v>10345.4</v>
      </c>
      <c r="W57" s="1"/>
      <c r="X57" s="1"/>
    </row>
    <row r="58" spans="1:24" ht="28.5" x14ac:dyDescent="0.25">
      <c r="A58" s="2" t="str">
        <f>'[4] 21111 EJEMPLO'!$A$12</f>
        <v>07</v>
      </c>
      <c r="B58" s="2">
        <f>'[4] 21111 EJEMPLO'!$F$2</f>
        <v>102</v>
      </c>
      <c r="C58" s="496" t="str">
        <f>'[4] 21111 EJEMPLO'!$F$3</f>
        <v>SINDICATURAS</v>
      </c>
      <c r="D58" s="2">
        <f>'[4] 21111 EJEMPLO'!$F$4</f>
        <v>10202</v>
      </c>
      <c r="E58" s="496" t="str">
        <f>'[4] 21111 EJEMPLO'!$F$5</f>
        <v>SINDICATURA SEGUNDA</v>
      </c>
      <c r="F58" s="546">
        <v>2000</v>
      </c>
      <c r="G58" s="546">
        <v>21111</v>
      </c>
      <c r="H58" s="548" t="s">
        <v>132</v>
      </c>
      <c r="I58" s="547">
        <f>'SINDICATURA SEG'!I15</f>
        <v>20191</v>
      </c>
      <c r="J58" s="77">
        <v>0</v>
      </c>
      <c r="K58" s="77">
        <f>'SINDICATURA SEG'!K15</f>
        <v>5794</v>
      </c>
      <c r="L58" s="77">
        <f>'SINDICATURA SEG'!L15</f>
        <v>0</v>
      </c>
      <c r="M58" s="77">
        <v>0</v>
      </c>
      <c r="N58" s="77">
        <f>'SINDICATURA SEG'!N15</f>
        <v>14397</v>
      </c>
      <c r="O58" s="77">
        <f>'SINDICATURA SEG'!O15</f>
        <v>0</v>
      </c>
      <c r="P58" s="77">
        <v>0</v>
      </c>
      <c r="Q58" s="77">
        <f>'SINDICATURA SEG'!Q15</f>
        <v>0</v>
      </c>
      <c r="R58" s="77">
        <v>0</v>
      </c>
      <c r="S58" s="77">
        <f>'SINDICATURA SEG'!S15</f>
        <v>0</v>
      </c>
      <c r="T58" s="77">
        <v>0</v>
      </c>
      <c r="U58" s="77">
        <f>'SINDICATURA SEG'!U15</f>
        <v>0</v>
      </c>
      <c r="V58" s="588">
        <f t="shared" si="7"/>
        <v>20191</v>
      </c>
      <c r="W58" s="2"/>
      <c r="X58" s="2"/>
    </row>
    <row r="59" spans="1:24" ht="30" customHeight="1" x14ac:dyDescent="0.25">
      <c r="A59" s="2" t="str">
        <f>'[4] 21111 EJEMPLO'!$A$12</f>
        <v>07</v>
      </c>
      <c r="B59" s="2">
        <f>'[4] 21111 EJEMPLO'!$F$2</f>
        <v>102</v>
      </c>
      <c r="C59" s="496" t="str">
        <f>'[4] 21111 EJEMPLO'!$F$3</f>
        <v>SINDICATURAS</v>
      </c>
      <c r="D59" s="2">
        <f>'[4] 21111 EJEMPLO'!$F$4</f>
        <v>10202</v>
      </c>
      <c r="E59" s="496" t="str">
        <f>'[4] 21111 EJEMPLO'!$F$5</f>
        <v>SINDICATURA SEGUNDA</v>
      </c>
      <c r="F59" s="598">
        <v>3000</v>
      </c>
      <c r="G59" s="598">
        <v>33611</v>
      </c>
      <c r="H59" s="599" t="s">
        <v>198</v>
      </c>
      <c r="I59" s="630">
        <v>1080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119">
        <v>1080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588">
        <f t="shared" si="7"/>
        <v>1080</v>
      </c>
      <c r="W59" s="1"/>
      <c r="X59" s="1"/>
    </row>
    <row r="60" spans="1:24" ht="28.5" x14ac:dyDescent="0.25">
      <c r="A60" s="2" t="str">
        <f>'[4] 21111 EJEMPLO'!$A$12</f>
        <v>07</v>
      </c>
      <c r="B60" s="2">
        <f>'[4] 21111 EJEMPLO'!$F$2</f>
        <v>102</v>
      </c>
      <c r="C60" s="496" t="str">
        <f>'[4] 21111 EJEMPLO'!$F$3</f>
        <v>SINDICATURAS</v>
      </c>
      <c r="D60" s="2">
        <f>'[4] 21111 EJEMPLO'!$F$4</f>
        <v>10202</v>
      </c>
      <c r="E60" s="496" t="str">
        <f>'[4] 21111 EJEMPLO'!$F$5</f>
        <v>SINDICATURA SEGUNDA</v>
      </c>
      <c r="F60" s="2">
        <v>5000</v>
      </c>
      <c r="G60" s="2">
        <v>51512</v>
      </c>
      <c r="H60" s="259" t="s">
        <v>248</v>
      </c>
      <c r="I60" s="77">
        <v>19809</v>
      </c>
      <c r="J60" s="77">
        <v>0</v>
      </c>
      <c r="K60" s="77">
        <f>'SINDICATURA SEG'!K44</f>
        <v>0</v>
      </c>
      <c r="L60" s="77">
        <f>'SINDICATURA SEG'!L44</f>
        <v>0</v>
      </c>
      <c r="M60" s="77">
        <f>'SINDICATURA SEG'!M44</f>
        <v>19809</v>
      </c>
      <c r="N60" s="77">
        <f>'SINDICATURA SEG'!N44</f>
        <v>0</v>
      </c>
      <c r="O60" s="77">
        <f>'SINDICATURA SEG'!O44</f>
        <v>0</v>
      </c>
      <c r="P60" s="77">
        <v>0</v>
      </c>
      <c r="Q60" s="77">
        <f>'SINDICATURA SEG'!Q44</f>
        <v>0</v>
      </c>
      <c r="R60" s="77">
        <v>0</v>
      </c>
      <c r="S60" s="77">
        <f>'SINDICATURA SEG'!S44</f>
        <v>0</v>
      </c>
      <c r="T60" s="77">
        <v>0</v>
      </c>
      <c r="U60" s="77">
        <f>'SINDICATURA SEG'!U44</f>
        <v>0</v>
      </c>
      <c r="V60" s="588">
        <f t="shared" si="7"/>
        <v>19809</v>
      </c>
      <c r="W60" s="2"/>
      <c r="X60" s="2"/>
    </row>
    <row r="61" spans="1:24" ht="28.5" x14ac:dyDescent="0.25">
      <c r="A61" s="2" t="str">
        <f>'[5]21111'!$A$12</f>
        <v>08</v>
      </c>
      <c r="B61" s="2">
        <f>'[5]21111'!$F$2</f>
        <v>103</v>
      </c>
      <c r="C61" s="496" t="str">
        <f>'[5]21111'!$F$3</f>
        <v>REGIDURIAS</v>
      </c>
      <c r="D61" s="2">
        <f>'[5]21111'!$F$4</f>
        <v>10301</v>
      </c>
      <c r="E61" s="259" t="str">
        <f>'[5]21111'!$F$5</f>
        <v>REGIDURÍA DE HACIENDA MUNICIPAL Y DE TRANSPARENCIA Y GOBIERNO ABIERTO</v>
      </c>
      <c r="F61" s="546">
        <v>2000</v>
      </c>
      <c r="G61" s="546">
        <v>21111</v>
      </c>
      <c r="H61" s="548" t="s">
        <v>132</v>
      </c>
      <c r="I61" s="547">
        <f>'REG. DE HACIENDA'!I15</f>
        <v>17735</v>
      </c>
      <c r="J61" s="77">
        <v>0</v>
      </c>
      <c r="K61" s="77">
        <f>'REG. DE HACIENDA'!K15</f>
        <v>0</v>
      </c>
      <c r="L61" s="77">
        <f>'REG. DE HACIENDA'!L15</f>
        <v>11435</v>
      </c>
      <c r="M61" s="77">
        <v>0</v>
      </c>
      <c r="N61" s="77">
        <f>'REG. DE HACIENDA'!N15</f>
        <v>0</v>
      </c>
      <c r="O61" s="77">
        <f>'REG. DE HACIENDA'!O15</f>
        <v>3150</v>
      </c>
      <c r="P61" s="77">
        <v>0</v>
      </c>
      <c r="Q61" s="77">
        <f>'REG. DE HACIENDA'!Q15</f>
        <v>0</v>
      </c>
      <c r="R61" s="77">
        <f>'REG. DE HACIENDA'!R15</f>
        <v>3150</v>
      </c>
      <c r="S61" s="77">
        <f>'REG. DE HACIENDA'!S15</f>
        <v>0</v>
      </c>
      <c r="T61" s="77">
        <v>0</v>
      </c>
      <c r="U61" s="77">
        <f>'REG. DE HACIENDA'!U15</f>
        <v>0</v>
      </c>
      <c r="V61" s="588">
        <f t="shared" si="7"/>
        <v>17735</v>
      </c>
      <c r="W61" s="2"/>
      <c r="X61" s="2"/>
    </row>
    <row r="62" spans="1:24" ht="42.75" x14ac:dyDescent="0.25">
      <c r="A62" s="2" t="str">
        <f>'[5]21111'!$A$12</f>
        <v>08</v>
      </c>
      <c r="B62" s="2">
        <f>'[5]21111'!$F$2</f>
        <v>103</v>
      </c>
      <c r="C62" s="496" t="str">
        <f>'[5]21111'!$F$3</f>
        <v>REGIDURIAS</v>
      </c>
      <c r="D62" s="2">
        <f>'[5]21111'!$F$4</f>
        <v>10301</v>
      </c>
      <c r="E62" s="259" t="str">
        <f>'[5]21111'!$F$5</f>
        <v>REGIDURÍA DE HACIENDA MUNICIPAL Y DE TRANSPARENCIA Y GOBIERNO ABIERTO</v>
      </c>
      <c r="F62" s="546">
        <v>2000</v>
      </c>
      <c r="G62" s="546">
        <v>21411</v>
      </c>
      <c r="H62" s="548" t="s">
        <v>135</v>
      </c>
      <c r="I62" s="547">
        <f>'REG. DE HACIENDA'!I16</f>
        <v>465</v>
      </c>
      <c r="J62" s="77">
        <v>0</v>
      </c>
      <c r="K62" s="77">
        <f>'REG. DE HACIENDA'!K16</f>
        <v>0</v>
      </c>
      <c r="L62" s="77">
        <f>'REG. DE HACIENDA'!L16</f>
        <v>465</v>
      </c>
      <c r="M62" s="77">
        <v>0</v>
      </c>
      <c r="N62" s="77">
        <f>'REG. DE HACIENDA'!N16</f>
        <v>0</v>
      </c>
      <c r="O62" s="77">
        <f>'REG. DE HACIENDA'!O16</f>
        <v>0</v>
      </c>
      <c r="P62" s="77">
        <v>0</v>
      </c>
      <c r="Q62" s="77">
        <f>'REG. DE HACIENDA'!Q16</f>
        <v>0</v>
      </c>
      <c r="R62" s="77">
        <v>0</v>
      </c>
      <c r="S62" s="77">
        <f>'REG. DE HACIENDA'!S16</f>
        <v>0</v>
      </c>
      <c r="T62" s="77">
        <v>0</v>
      </c>
      <c r="U62" s="77">
        <f>'REG. DE HACIENDA'!U16</f>
        <v>0</v>
      </c>
      <c r="V62" s="588">
        <f t="shared" si="7"/>
        <v>465</v>
      </c>
      <c r="W62" s="1"/>
      <c r="X62" s="1"/>
    </row>
    <row r="63" spans="1:24" ht="28.5" x14ac:dyDescent="0.25">
      <c r="A63" s="2" t="str">
        <f>'[5]21111'!$A$12</f>
        <v>08</v>
      </c>
      <c r="B63" s="2">
        <f>'[5]21111'!$F$2</f>
        <v>103</v>
      </c>
      <c r="C63" s="496" t="str">
        <f>'[5]21111'!$F$3</f>
        <v>REGIDURIAS</v>
      </c>
      <c r="D63" s="2">
        <f>'[5]21111'!$F$4</f>
        <v>10301</v>
      </c>
      <c r="E63" s="259" t="str">
        <f>'[5]21111'!$F$5</f>
        <v>REGIDURÍA DE HACIENDA MUNICIPAL Y DE TRANSPARENCIA Y GOBIERNO ABIERTO</v>
      </c>
      <c r="F63" s="546">
        <v>2000</v>
      </c>
      <c r="G63" s="546">
        <v>25411</v>
      </c>
      <c r="H63" s="548" t="s">
        <v>153</v>
      </c>
      <c r="I63" s="549">
        <v>1800</v>
      </c>
      <c r="J63" s="77">
        <v>0</v>
      </c>
      <c r="K63" s="77">
        <f>'REG. DE HACIENDA'!K17</f>
        <v>0</v>
      </c>
      <c r="L63" s="77">
        <f>'REG. DE HACIENDA'!L17</f>
        <v>1800</v>
      </c>
      <c r="M63" s="77">
        <v>0</v>
      </c>
      <c r="N63" s="77">
        <f>'REG. DE HACIENDA'!N17</f>
        <v>0</v>
      </c>
      <c r="O63" s="77">
        <f>'REG. DE HACIENDA'!O17</f>
        <v>0</v>
      </c>
      <c r="P63" s="77">
        <v>0</v>
      </c>
      <c r="Q63" s="77">
        <f>'REG. DE HACIENDA'!Q17</f>
        <v>0</v>
      </c>
      <c r="R63" s="77">
        <v>0</v>
      </c>
      <c r="S63" s="77">
        <f>'REG. DE HACIENDA'!S17</f>
        <v>0</v>
      </c>
      <c r="T63" s="77">
        <v>0</v>
      </c>
      <c r="U63" s="77">
        <f>'REG. DE HACIENDA'!U17</f>
        <v>0</v>
      </c>
      <c r="V63" s="588">
        <f t="shared" si="7"/>
        <v>1800</v>
      </c>
      <c r="W63" s="1"/>
      <c r="X63" s="1"/>
    </row>
    <row r="64" spans="1:24" ht="30" x14ac:dyDescent="0.25">
      <c r="A64" s="2" t="str">
        <f>'[5]21111'!$A$12</f>
        <v>08</v>
      </c>
      <c r="B64" s="2">
        <f>'[5]21111'!$F$2</f>
        <v>103</v>
      </c>
      <c r="C64" s="496" t="str">
        <f>'[5]21111'!$F$3</f>
        <v>REGIDURIAS</v>
      </c>
      <c r="D64" s="2">
        <f>'[5]21111'!$F$4</f>
        <v>10301</v>
      </c>
      <c r="E64" s="259" t="str">
        <f>'[5]21111'!$F$5</f>
        <v>REGIDURÍA DE HACIENDA MUNICIPAL Y DE TRANSPARENCIA Y GOBIERNO ABIERTO</v>
      </c>
      <c r="F64" s="598">
        <v>3000</v>
      </c>
      <c r="G64" s="598">
        <v>33611</v>
      </c>
      <c r="H64" s="599" t="s">
        <v>198</v>
      </c>
      <c r="I64" s="559">
        <f>SUM(J64:U64)</f>
        <v>13291.8</v>
      </c>
      <c r="J64" s="77">
        <v>0</v>
      </c>
      <c r="K64" s="77">
        <f>'REG. DE HACIENDA'!K18</f>
        <v>0</v>
      </c>
      <c r="L64" s="77">
        <f>'REG. DE HACIENDA'!L18</f>
        <v>2500</v>
      </c>
      <c r="M64" s="77">
        <v>0</v>
      </c>
      <c r="N64" s="77">
        <f>'REG. DE HACIENDA'!N18</f>
        <v>0</v>
      </c>
      <c r="O64" s="77">
        <f>'REG. DE HACIENDA'!O18</f>
        <v>2500</v>
      </c>
      <c r="P64" s="119">
        <v>3291.8</v>
      </c>
      <c r="Q64" s="77">
        <f>'REG. DE HACIENDA'!Q18</f>
        <v>0</v>
      </c>
      <c r="R64" s="77">
        <f>'REG. DE HACIENDA'!R18</f>
        <v>2500</v>
      </c>
      <c r="S64" s="77">
        <f>'REG. DE HACIENDA'!S18</f>
        <v>0</v>
      </c>
      <c r="T64" s="77">
        <v>0</v>
      </c>
      <c r="U64" s="77">
        <f>'REG. DE HACIENDA'!U18</f>
        <v>2500</v>
      </c>
      <c r="V64" s="588">
        <f t="shared" si="7"/>
        <v>13291.8</v>
      </c>
      <c r="W64" s="1"/>
      <c r="X64" s="1"/>
    </row>
    <row r="65" spans="1:24" ht="42.75" x14ac:dyDescent="0.25">
      <c r="A65" s="2" t="str">
        <f>'[5]21111'!$A$12</f>
        <v>08</v>
      </c>
      <c r="B65" s="2">
        <f>'[5]21111'!$F$2</f>
        <v>103</v>
      </c>
      <c r="C65" s="496" t="str">
        <f>'[5]21111'!$F$3</f>
        <v>REGIDURIAS</v>
      </c>
      <c r="D65" s="2">
        <v>10302</v>
      </c>
      <c r="E65" s="259" t="s">
        <v>501</v>
      </c>
      <c r="F65" s="598">
        <v>3000</v>
      </c>
      <c r="G65" s="598">
        <v>33611</v>
      </c>
      <c r="H65" s="599" t="s">
        <v>198</v>
      </c>
      <c r="I65" s="630">
        <f>SUM(J65:U65)</f>
        <v>421.2</v>
      </c>
      <c r="J65" s="77">
        <v>0</v>
      </c>
      <c r="K65" s="77">
        <f>'REG. DE HACIENDA'!K19</f>
        <v>0</v>
      </c>
      <c r="L65" s="77">
        <f>'REG. DE HACIENDA'!L19</f>
        <v>0</v>
      </c>
      <c r="M65" s="77">
        <v>0</v>
      </c>
      <c r="N65" s="77">
        <f>'REG. DE HACIENDA'!N19</f>
        <v>0</v>
      </c>
      <c r="O65" s="77">
        <f>'REG. DE HACIENDA'!O19</f>
        <v>0</v>
      </c>
      <c r="P65" s="119">
        <v>421.2</v>
      </c>
      <c r="Q65" s="77">
        <f>'REG. DE HACIENDA'!Q19</f>
        <v>0</v>
      </c>
      <c r="R65" s="77">
        <f>'REG. DE HACIENDA'!R19</f>
        <v>0</v>
      </c>
      <c r="S65" s="77">
        <f>'REG. DE HACIENDA'!S19</f>
        <v>0</v>
      </c>
      <c r="T65" s="77">
        <v>0</v>
      </c>
      <c r="U65" s="77">
        <f>'REG. DE HACIENDA'!U19</f>
        <v>0</v>
      </c>
      <c r="V65" s="588">
        <f t="shared" si="7"/>
        <v>421.2</v>
      </c>
      <c r="W65" s="1"/>
      <c r="X65" s="1"/>
    </row>
    <row r="66" spans="1:24" ht="30" x14ac:dyDescent="0.25">
      <c r="A66" s="2" t="str">
        <f>'[5]21111'!$A$12</f>
        <v>08</v>
      </c>
      <c r="B66" s="2">
        <f>'[5]21111'!$F$2</f>
        <v>103</v>
      </c>
      <c r="C66" s="496" t="str">
        <f>'[5]21111'!$F$3</f>
        <v>REGIDURIAS</v>
      </c>
      <c r="D66" s="2">
        <v>10303</v>
      </c>
      <c r="E66" s="259" t="s">
        <v>502</v>
      </c>
      <c r="F66" s="598">
        <v>3000</v>
      </c>
      <c r="G66" s="598">
        <v>33611</v>
      </c>
      <c r="H66" s="599" t="s">
        <v>198</v>
      </c>
      <c r="I66" s="630">
        <f t="shared" ref="I66:I71" si="10">SUM(J66:U66)</f>
        <v>2241.6</v>
      </c>
      <c r="J66" s="77">
        <v>0</v>
      </c>
      <c r="K66" s="77">
        <f>'REG. DE HACIENDA'!K20</f>
        <v>0</v>
      </c>
      <c r="L66" s="77">
        <f>'REG. DE HACIENDA'!L20</f>
        <v>0</v>
      </c>
      <c r="M66" s="77">
        <v>0</v>
      </c>
      <c r="N66" s="77">
        <f>'REG. DE HACIENDA'!N20</f>
        <v>0</v>
      </c>
      <c r="O66" s="77">
        <f>'REG. DE HACIENDA'!O20</f>
        <v>0</v>
      </c>
      <c r="P66" s="119">
        <v>2241.6</v>
      </c>
      <c r="Q66" s="77">
        <f>'REG. DE HACIENDA'!Q20</f>
        <v>0</v>
      </c>
      <c r="R66" s="77">
        <f>'REG. DE HACIENDA'!R20</f>
        <v>0</v>
      </c>
      <c r="S66" s="77">
        <f>'REG. DE HACIENDA'!S20</f>
        <v>0</v>
      </c>
      <c r="T66" s="77">
        <v>0</v>
      </c>
      <c r="U66" s="77">
        <f>'REG. DE HACIENDA'!U20</f>
        <v>0</v>
      </c>
      <c r="V66" s="588">
        <f t="shared" si="7"/>
        <v>2241.6</v>
      </c>
      <c r="W66" s="1"/>
      <c r="X66" s="1"/>
    </row>
    <row r="67" spans="1:24" ht="42.75" x14ac:dyDescent="0.25">
      <c r="A67" s="2" t="str">
        <f>'[5]21111'!$A$12</f>
        <v>08</v>
      </c>
      <c r="B67" s="2">
        <f>'[5]21111'!$F$2</f>
        <v>103</v>
      </c>
      <c r="C67" s="496" t="str">
        <f>'[5]21111'!$F$3</f>
        <v>REGIDURIAS</v>
      </c>
      <c r="D67" s="2">
        <v>10304</v>
      </c>
      <c r="E67" s="259" t="s">
        <v>93</v>
      </c>
      <c r="F67" s="598">
        <v>3000</v>
      </c>
      <c r="G67" s="598">
        <v>33611</v>
      </c>
      <c r="H67" s="599" t="s">
        <v>198</v>
      </c>
      <c r="I67" s="630">
        <f t="shared" si="10"/>
        <v>1024.4000000000001</v>
      </c>
      <c r="J67" s="77">
        <v>0</v>
      </c>
      <c r="K67" s="77">
        <f>'REG. DE HACIENDA'!K21</f>
        <v>0</v>
      </c>
      <c r="L67" s="77">
        <f>'REG. DE HACIENDA'!L21</f>
        <v>0</v>
      </c>
      <c r="M67" s="77">
        <v>0</v>
      </c>
      <c r="N67" s="77">
        <f>'REG. DE HACIENDA'!N21</f>
        <v>0</v>
      </c>
      <c r="O67" s="77">
        <f>'REG. DE HACIENDA'!O21</f>
        <v>0</v>
      </c>
      <c r="P67" s="119">
        <v>1024.4000000000001</v>
      </c>
      <c r="Q67" s="77">
        <f>'REG. DE HACIENDA'!Q21</f>
        <v>0</v>
      </c>
      <c r="R67" s="77">
        <f>'REG. DE HACIENDA'!R21</f>
        <v>0</v>
      </c>
      <c r="S67" s="77">
        <f>'REG. DE HACIENDA'!S21</f>
        <v>0</v>
      </c>
      <c r="T67" s="77">
        <v>0</v>
      </c>
      <c r="U67" s="77">
        <f>'REG. DE HACIENDA'!U21</f>
        <v>0</v>
      </c>
      <c r="V67" s="588">
        <f t="shared" si="7"/>
        <v>1024.4000000000001</v>
      </c>
      <c r="W67" s="1"/>
      <c r="X67" s="1"/>
    </row>
    <row r="68" spans="1:24" ht="30" x14ac:dyDescent="0.25">
      <c r="A68" s="2" t="str">
        <f>'[5]21111'!$A$12</f>
        <v>08</v>
      </c>
      <c r="B68" s="2">
        <f>'[5]21111'!$F$2</f>
        <v>103</v>
      </c>
      <c r="C68" s="496" t="str">
        <f>'[5]21111'!$F$3</f>
        <v>REGIDURIAS</v>
      </c>
      <c r="D68" s="2">
        <v>10305</v>
      </c>
      <c r="E68" s="259" t="s">
        <v>503</v>
      </c>
      <c r="F68" s="598">
        <v>3000</v>
      </c>
      <c r="G68" s="598">
        <v>33611</v>
      </c>
      <c r="H68" s="599" t="s">
        <v>198</v>
      </c>
      <c r="I68" s="630">
        <f t="shared" si="10"/>
        <v>2113.6</v>
      </c>
      <c r="J68" s="77">
        <v>0</v>
      </c>
      <c r="K68" s="77">
        <f>'REG. DE HACIENDA'!K22</f>
        <v>0</v>
      </c>
      <c r="L68" s="77">
        <f>'REG. DE HACIENDA'!L22</f>
        <v>0</v>
      </c>
      <c r="M68" s="77">
        <v>0</v>
      </c>
      <c r="N68" s="77">
        <f>'REG. DE HACIENDA'!N22</f>
        <v>0</v>
      </c>
      <c r="O68" s="77">
        <f>'REG. DE HACIENDA'!O22</f>
        <v>0</v>
      </c>
      <c r="P68" s="119">
        <v>2113.6</v>
      </c>
      <c r="Q68" s="77">
        <f>'REG. DE HACIENDA'!Q22</f>
        <v>0</v>
      </c>
      <c r="R68" s="77">
        <f>'REG. DE HACIENDA'!R22</f>
        <v>0</v>
      </c>
      <c r="S68" s="77">
        <f>'REG. DE HACIENDA'!S22</f>
        <v>0</v>
      </c>
      <c r="T68" s="77">
        <v>0</v>
      </c>
      <c r="U68" s="77">
        <f>'REG. DE HACIENDA'!U22</f>
        <v>0</v>
      </c>
      <c r="V68" s="588">
        <f t="shared" si="7"/>
        <v>2113.6</v>
      </c>
      <c r="W68" s="1"/>
      <c r="X68" s="1"/>
    </row>
    <row r="69" spans="1:24" ht="42.75" x14ac:dyDescent="0.25">
      <c r="A69" s="2" t="str">
        <f>'[5]21111'!$A$12</f>
        <v>08</v>
      </c>
      <c r="B69" s="2">
        <f>'[5]21111'!$F$2</f>
        <v>103</v>
      </c>
      <c r="C69" s="496" t="str">
        <f>'[5]21111'!$F$3</f>
        <v>REGIDURIAS</v>
      </c>
      <c r="D69" s="2">
        <v>10306</v>
      </c>
      <c r="E69" s="259" t="s">
        <v>95</v>
      </c>
      <c r="F69" s="598">
        <v>3000</v>
      </c>
      <c r="G69" s="598">
        <v>33611</v>
      </c>
      <c r="H69" s="599" t="s">
        <v>198</v>
      </c>
      <c r="I69" s="630">
        <f t="shared" si="10"/>
        <v>4125.6000000000004</v>
      </c>
      <c r="J69" s="77">
        <v>0</v>
      </c>
      <c r="K69" s="77">
        <f>'REG. DE HACIENDA'!K23</f>
        <v>0</v>
      </c>
      <c r="L69" s="77">
        <f>'REG. DE HACIENDA'!L23</f>
        <v>0</v>
      </c>
      <c r="M69" s="77">
        <v>0</v>
      </c>
      <c r="N69" s="77">
        <f>'REG. DE HACIENDA'!N23</f>
        <v>0</v>
      </c>
      <c r="O69" s="77">
        <f>'REG. DE HACIENDA'!O23</f>
        <v>0</v>
      </c>
      <c r="P69" s="119">
        <v>4125.6000000000004</v>
      </c>
      <c r="Q69" s="77">
        <f>'REG. DE HACIENDA'!Q23</f>
        <v>0</v>
      </c>
      <c r="R69" s="77">
        <f>'REG. DE HACIENDA'!R23</f>
        <v>0</v>
      </c>
      <c r="S69" s="77">
        <f>'REG. DE HACIENDA'!S23</f>
        <v>0</v>
      </c>
      <c r="T69" s="77">
        <v>0</v>
      </c>
      <c r="U69" s="77">
        <f>'REG. DE HACIENDA'!U23</f>
        <v>0</v>
      </c>
      <c r="V69" s="588">
        <f t="shared" si="7"/>
        <v>4125.6000000000004</v>
      </c>
      <c r="W69" s="1"/>
      <c r="X69" s="1"/>
    </row>
    <row r="70" spans="1:24" ht="30" x14ac:dyDescent="0.25">
      <c r="A70" s="2" t="str">
        <f>'[5]21111'!$A$12</f>
        <v>08</v>
      </c>
      <c r="B70" s="2">
        <f>'[5]21111'!$F$2</f>
        <v>103</v>
      </c>
      <c r="C70" s="496" t="str">
        <f>'[5]21111'!$F$3</f>
        <v>REGIDURIAS</v>
      </c>
      <c r="D70" s="2">
        <v>10307</v>
      </c>
      <c r="E70" s="259" t="s">
        <v>96</v>
      </c>
      <c r="F70" s="598">
        <v>3000</v>
      </c>
      <c r="G70" s="598">
        <v>33611</v>
      </c>
      <c r="H70" s="599" t="s">
        <v>198</v>
      </c>
      <c r="I70" s="630">
        <f t="shared" si="10"/>
        <v>14511.8</v>
      </c>
      <c r="J70" s="77">
        <v>0</v>
      </c>
      <c r="K70" s="77">
        <f>'REG. DE HACIENDA'!K24</f>
        <v>0</v>
      </c>
      <c r="L70" s="77">
        <f>'REG. DE HACIENDA'!L24</f>
        <v>0</v>
      </c>
      <c r="M70" s="77">
        <v>0</v>
      </c>
      <c r="N70" s="77">
        <f>'REG. DE HACIENDA'!N24</f>
        <v>0</v>
      </c>
      <c r="O70" s="77">
        <f>'REG. DE HACIENDA'!O24</f>
        <v>0</v>
      </c>
      <c r="P70" s="119">
        <v>14511.8</v>
      </c>
      <c r="Q70" s="77">
        <f>'REG. DE HACIENDA'!Q24</f>
        <v>0</v>
      </c>
      <c r="R70" s="77">
        <f>'REG. DE HACIENDA'!R24</f>
        <v>0</v>
      </c>
      <c r="S70" s="77">
        <f>'REG. DE HACIENDA'!S24</f>
        <v>0</v>
      </c>
      <c r="T70" s="77">
        <v>0</v>
      </c>
      <c r="U70" s="77">
        <f>'REG. DE HACIENDA'!U24</f>
        <v>0</v>
      </c>
      <c r="V70" s="588">
        <f t="shared" si="7"/>
        <v>14511.8</v>
      </c>
      <c r="W70" s="1"/>
      <c r="X70" s="1"/>
    </row>
    <row r="71" spans="1:24" ht="30" x14ac:dyDescent="0.25">
      <c r="A71" s="2" t="str">
        <f>'[5]21111'!$A$12</f>
        <v>08</v>
      </c>
      <c r="B71" s="2">
        <f>'[5]21111'!$F$2</f>
        <v>103</v>
      </c>
      <c r="C71" s="496" t="str">
        <f>'[5]21111'!$F$3</f>
        <v>REGIDURIAS</v>
      </c>
      <c r="D71" s="2">
        <v>10308</v>
      </c>
      <c r="E71" s="259" t="s">
        <v>97</v>
      </c>
      <c r="F71" s="598">
        <v>3000</v>
      </c>
      <c r="G71" s="598">
        <v>33611</v>
      </c>
      <c r="H71" s="599" t="s">
        <v>198</v>
      </c>
      <c r="I71" s="630">
        <f t="shared" si="10"/>
        <v>1647.8</v>
      </c>
      <c r="J71" s="77">
        <v>0</v>
      </c>
      <c r="K71" s="77">
        <f>'REG. DE HACIENDA'!K25</f>
        <v>0</v>
      </c>
      <c r="L71" s="77">
        <f>'REG. DE HACIENDA'!L25</f>
        <v>0</v>
      </c>
      <c r="M71" s="77">
        <v>0</v>
      </c>
      <c r="N71" s="77">
        <f>'REG. DE HACIENDA'!N25</f>
        <v>0</v>
      </c>
      <c r="O71" s="77">
        <f>'REG. DE HACIENDA'!O25</f>
        <v>0</v>
      </c>
      <c r="P71" s="119">
        <v>1647.8</v>
      </c>
      <c r="Q71" s="77">
        <f>'REG. DE HACIENDA'!Q25</f>
        <v>0</v>
      </c>
      <c r="R71" s="77">
        <f>'REG. DE HACIENDA'!R25</f>
        <v>0</v>
      </c>
      <c r="S71" s="77">
        <f>'REG. DE HACIENDA'!S25</f>
        <v>0</v>
      </c>
      <c r="T71" s="77">
        <v>0</v>
      </c>
      <c r="U71" s="77">
        <v>0</v>
      </c>
      <c r="V71" s="588">
        <f t="shared" si="7"/>
        <v>1647.8</v>
      </c>
      <c r="W71" s="1"/>
      <c r="X71" s="1"/>
    </row>
    <row r="72" spans="1:24" ht="28.5" x14ac:dyDescent="0.25">
      <c r="A72" s="258" t="str">
        <f>'[6]21111'!$A$12</f>
        <v>08</v>
      </c>
      <c r="B72" s="258">
        <v>103</v>
      </c>
      <c r="C72" s="496" t="str">
        <f>'[5]21111'!$F$3</f>
        <v>REGIDURIAS</v>
      </c>
      <c r="D72" s="258">
        <v>10309</v>
      </c>
      <c r="E72" s="259" t="s">
        <v>383</v>
      </c>
      <c r="F72" s="550">
        <v>2000</v>
      </c>
      <c r="G72" s="550">
        <v>21111</v>
      </c>
      <c r="H72" s="548" t="s">
        <v>132</v>
      </c>
      <c r="I72" s="563">
        <f>'REG. DE MEDIO AMBIENTE'!I15</f>
        <v>21331.759999999998</v>
      </c>
      <c r="J72" s="77">
        <v>0</v>
      </c>
      <c r="K72" s="564">
        <f>'REG. DE MEDIO AMBIENTE'!K15</f>
        <v>5418.26</v>
      </c>
      <c r="L72" s="564">
        <f>'REG. DE MEDIO AMBIENTE'!L15</f>
        <v>1187.55</v>
      </c>
      <c r="M72" s="564">
        <v>0</v>
      </c>
      <c r="N72" s="564">
        <f>'REG. DE MEDIO AMBIENTE'!N15</f>
        <v>1187.55</v>
      </c>
      <c r="O72" s="564">
        <f>'REG. DE MEDIO AMBIENTE'!O15</f>
        <v>2503.54</v>
      </c>
      <c r="P72" s="564">
        <v>0</v>
      </c>
      <c r="Q72" s="564">
        <f>'REG. DE MEDIO AMBIENTE'!Q15</f>
        <v>1187.55</v>
      </c>
      <c r="R72" s="564">
        <v>0</v>
      </c>
      <c r="S72" s="564">
        <f>'REG. DE MEDIO AMBIENTE'!S15</f>
        <v>1187.55</v>
      </c>
      <c r="T72" s="564">
        <v>0</v>
      </c>
      <c r="U72" s="564">
        <f>'REG. DE MEDIO AMBIENTE'!U15</f>
        <v>8659.76</v>
      </c>
      <c r="V72" s="588">
        <f t="shared" si="7"/>
        <v>21331.760000000002</v>
      </c>
      <c r="W72" s="258"/>
      <c r="X72" s="258"/>
    </row>
    <row r="73" spans="1:24" ht="28.5" x14ac:dyDescent="0.25">
      <c r="A73" s="258" t="str">
        <f>'[6]21111'!$A$12</f>
        <v>08</v>
      </c>
      <c r="B73" s="258">
        <v>103</v>
      </c>
      <c r="C73" s="496" t="str">
        <f>'[5]21111'!$F$3</f>
        <v>REGIDURIAS</v>
      </c>
      <c r="D73" s="258">
        <v>10309</v>
      </c>
      <c r="E73" s="259" t="s">
        <v>383</v>
      </c>
      <c r="F73" s="550">
        <v>2000</v>
      </c>
      <c r="G73" s="550">
        <v>21611</v>
      </c>
      <c r="H73" s="548" t="s">
        <v>137</v>
      </c>
      <c r="I73" s="563">
        <f>'REG. DE MEDIO AMBIENTE'!I16</f>
        <v>1468.24</v>
      </c>
      <c r="J73" s="77">
        <v>0</v>
      </c>
      <c r="K73" s="564">
        <f>'REG. DE MEDIO AMBIENTE'!K16</f>
        <v>734.11999999999989</v>
      </c>
      <c r="L73" s="564">
        <f>'REG. DE MEDIO AMBIENTE'!L16</f>
        <v>0</v>
      </c>
      <c r="M73" s="564">
        <v>0</v>
      </c>
      <c r="N73" s="564">
        <f>'REG. DE MEDIO AMBIENTE'!N16</f>
        <v>0</v>
      </c>
      <c r="O73" s="564">
        <f>'REG. DE MEDIO AMBIENTE'!O16</f>
        <v>0</v>
      </c>
      <c r="P73" s="564">
        <f>'REG. DE MEDIO AMBIENTE'!P16</f>
        <v>734.11999999999989</v>
      </c>
      <c r="Q73" s="564">
        <f>'REG. DE MEDIO AMBIENTE'!Q16</f>
        <v>0</v>
      </c>
      <c r="R73" s="564">
        <v>0</v>
      </c>
      <c r="S73" s="564">
        <f>'REG. DE MEDIO AMBIENTE'!S16</f>
        <v>0</v>
      </c>
      <c r="T73" s="564">
        <v>0</v>
      </c>
      <c r="U73" s="564">
        <f>'REG. DE MEDIO AMBIENTE'!U16</f>
        <v>0</v>
      </c>
      <c r="V73" s="588">
        <f t="shared" si="7"/>
        <v>1468.2399999999998</v>
      </c>
      <c r="W73" s="498"/>
      <c r="X73" s="114"/>
    </row>
    <row r="74" spans="1:24" ht="30" x14ac:dyDescent="0.25">
      <c r="A74" s="258" t="str">
        <f>'[6]21111'!$A$12</f>
        <v>08</v>
      </c>
      <c r="B74" s="258">
        <v>103</v>
      </c>
      <c r="C74" s="496" t="str">
        <f>'[5]21111'!$F$3</f>
        <v>REGIDURIAS</v>
      </c>
      <c r="D74" s="258">
        <v>10309</v>
      </c>
      <c r="E74" s="259" t="s">
        <v>383</v>
      </c>
      <c r="F74" s="631">
        <v>3000</v>
      </c>
      <c r="G74" s="631">
        <v>33611</v>
      </c>
      <c r="H74" s="599" t="s">
        <v>198</v>
      </c>
      <c r="I74" s="559">
        <f>SUM(J74:U74)</f>
        <v>8638</v>
      </c>
      <c r="J74" s="564">
        <f>'REG. DE MEDIO AMBIENTE'!J17</f>
        <v>600</v>
      </c>
      <c r="K74" s="564">
        <f>'REG. DE MEDIO AMBIENTE'!K17</f>
        <v>600</v>
      </c>
      <c r="L74" s="564">
        <f>'REG. DE MEDIO AMBIENTE'!L17</f>
        <v>600</v>
      </c>
      <c r="M74" s="564">
        <f>'REG. DE MEDIO AMBIENTE'!M17</f>
        <v>600</v>
      </c>
      <c r="N74" s="564">
        <f>'REG. DE MEDIO AMBIENTE'!N17</f>
        <v>600</v>
      </c>
      <c r="O74" s="564">
        <f>'REG. DE MEDIO AMBIENTE'!O17</f>
        <v>600</v>
      </c>
      <c r="P74" s="564">
        <f>600+1438</f>
        <v>2038</v>
      </c>
      <c r="Q74" s="564">
        <f>'REG. DE MEDIO AMBIENTE'!Q17</f>
        <v>600</v>
      </c>
      <c r="R74" s="564">
        <f>'REG. DE MEDIO AMBIENTE'!R17</f>
        <v>600</v>
      </c>
      <c r="S74" s="564">
        <f>'REG. DE MEDIO AMBIENTE'!S17</f>
        <v>600</v>
      </c>
      <c r="T74" s="564">
        <f>'REG. DE MEDIO AMBIENTE'!T17</f>
        <v>600</v>
      </c>
      <c r="U74" s="564">
        <f>'REG. DE MEDIO AMBIENTE'!U17</f>
        <v>600</v>
      </c>
      <c r="V74" s="588">
        <f t="shared" si="7"/>
        <v>8638</v>
      </c>
      <c r="W74" s="114"/>
      <c r="X74" s="114"/>
    </row>
    <row r="75" spans="1:24" ht="30" x14ac:dyDescent="0.25">
      <c r="A75" s="258" t="str">
        <f>'[6]21111'!$A$12</f>
        <v>08</v>
      </c>
      <c r="B75" s="258">
        <v>103</v>
      </c>
      <c r="C75" s="496" t="str">
        <f>'[5]21111'!$F$3</f>
        <v>REGIDURIAS</v>
      </c>
      <c r="D75" s="258">
        <v>10310</v>
      </c>
      <c r="E75" s="259" t="s">
        <v>99</v>
      </c>
      <c r="F75" s="631">
        <v>3000</v>
      </c>
      <c r="G75" s="631">
        <v>33611</v>
      </c>
      <c r="H75" s="599" t="s">
        <v>198</v>
      </c>
      <c r="I75" s="630">
        <f t="shared" ref="I75:I77" si="11">SUM(J75:U75)</f>
        <v>941.4</v>
      </c>
      <c r="J75" s="77">
        <v>0</v>
      </c>
      <c r="K75" s="77">
        <f>'REG. DE HACIENDA'!K29</f>
        <v>0</v>
      </c>
      <c r="L75" s="77">
        <f>'REG. DE HACIENDA'!L29</f>
        <v>0</v>
      </c>
      <c r="M75" s="77">
        <v>0</v>
      </c>
      <c r="N75" s="77">
        <f>'REG. DE HACIENDA'!N29</f>
        <v>0</v>
      </c>
      <c r="O75" s="77">
        <f>'REG. DE HACIENDA'!O29</f>
        <v>0</v>
      </c>
      <c r="P75" s="119">
        <v>941.4</v>
      </c>
      <c r="Q75" s="77">
        <f>'REG. DE HACIENDA'!Q29</f>
        <v>0</v>
      </c>
      <c r="R75" s="77">
        <f>'REG. DE HACIENDA'!R29</f>
        <v>0</v>
      </c>
      <c r="S75" s="77">
        <f>'REG. DE HACIENDA'!S29</f>
        <v>0</v>
      </c>
      <c r="T75" s="77">
        <v>0</v>
      </c>
      <c r="U75" s="77">
        <v>0</v>
      </c>
      <c r="V75" s="588">
        <f t="shared" si="7"/>
        <v>941.4</v>
      </c>
      <c r="W75" s="114"/>
      <c r="X75" s="114"/>
    </row>
    <row r="76" spans="1:24" ht="30" x14ac:dyDescent="0.25">
      <c r="A76" s="258" t="str">
        <f>'[6]21111'!$A$12</f>
        <v>08</v>
      </c>
      <c r="B76" s="258">
        <v>103</v>
      </c>
      <c r="C76" s="496" t="str">
        <f>'[5]21111'!$F$3</f>
        <v>REGIDURIAS</v>
      </c>
      <c r="D76" s="258">
        <v>10311</v>
      </c>
      <c r="E76" s="259" t="s">
        <v>100</v>
      </c>
      <c r="F76" s="631">
        <v>3000</v>
      </c>
      <c r="G76" s="631">
        <v>33611</v>
      </c>
      <c r="H76" s="599" t="s">
        <v>198</v>
      </c>
      <c r="I76" s="630">
        <f t="shared" si="11"/>
        <v>836.4</v>
      </c>
      <c r="J76" s="77">
        <v>0</v>
      </c>
      <c r="K76" s="77">
        <f>'REG. DE HACIENDA'!K30</f>
        <v>0</v>
      </c>
      <c r="L76" s="77">
        <f>'REG. DE HACIENDA'!L30</f>
        <v>0</v>
      </c>
      <c r="M76" s="77">
        <v>0</v>
      </c>
      <c r="N76" s="77">
        <f>'REG. DE HACIENDA'!N30</f>
        <v>0</v>
      </c>
      <c r="O76" s="77">
        <f>'REG. DE HACIENDA'!O30</f>
        <v>0</v>
      </c>
      <c r="P76" s="119">
        <v>836.4</v>
      </c>
      <c r="Q76" s="77">
        <f>'REG. DE HACIENDA'!Q30</f>
        <v>0</v>
      </c>
      <c r="R76" s="77">
        <f>'REG. DE HACIENDA'!R30</f>
        <v>0</v>
      </c>
      <c r="S76" s="77">
        <f>'REG. DE HACIENDA'!S30</f>
        <v>0</v>
      </c>
      <c r="T76" s="77">
        <v>0</v>
      </c>
      <c r="U76" s="77">
        <v>0</v>
      </c>
      <c r="V76" s="588">
        <f t="shared" si="7"/>
        <v>836.4</v>
      </c>
      <c r="W76" s="114"/>
      <c r="X76" s="114"/>
    </row>
    <row r="77" spans="1:24" ht="30" x14ac:dyDescent="0.25">
      <c r="A77" s="258" t="str">
        <f>'[6]21111'!$A$12</f>
        <v>08</v>
      </c>
      <c r="B77" s="258">
        <v>103</v>
      </c>
      <c r="C77" s="496" t="str">
        <f>'[5]21111'!$F$3</f>
        <v>REGIDURIAS</v>
      </c>
      <c r="D77" s="258">
        <v>10312</v>
      </c>
      <c r="E77" s="259" t="s">
        <v>101</v>
      </c>
      <c r="F77" s="631">
        <v>3000</v>
      </c>
      <c r="G77" s="631">
        <v>33611</v>
      </c>
      <c r="H77" s="599" t="s">
        <v>198</v>
      </c>
      <c r="I77" s="630">
        <f t="shared" si="11"/>
        <v>1288.5999999999999</v>
      </c>
      <c r="J77" s="77">
        <v>0</v>
      </c>
      <c r="K77" s="77">
        <f>'REG. DE HACIENDA'!K31</f>
        <v>0</v>
      </c>
      <c r="L77" s="77">
        <f>'REG. DE HACIENDA'!L31</f>
        <v>0</v>
      </c>
      <c r="M77" s="77">
        <v>0</v>
      </c>
      <c r="N77" s="77">
        <f>'REG. DE HACIENDA'!N31</f>
        <v>0</v>
      </c>
      <c r="O77" s="77">
        <f>'REG. DE HACIENDA'!O31</f>
        <v>0</v>
      </c>
      <c r="P77" s="119">
        <v>1288.5999999999999</v>
      </c>
      <c r="Q77" s="77">
        <f>'REG. DE HACIENDA'!Q31</f>
        <v>0</v>
      </c>
      <c r="R77" s="77">
        <f>'REG. DE HACIENDA'!R31</f>
        <v>0</v>
      </c>
      <c r="S77" s="77">
        <f>'REG. DE HACIENDA'!S31</f>
        <v>0</v>
      </c>
      <c r="T77" s="77">
        <v>0</v>
      </c>
      <c r="U77" s="77">
        <v>0</v>
      </c>
      <c r="V77" s="588">
        <f t="shared" si="7"/>
        <v>1288.5999999999999</v>
      </c>
      <c r="W77" s="114"/>
      <c r="X77" s="114"/>
    </row>
    <row r="78" spans="1:24" ht="28.5" x14ac:dyDescent="0.25">
      <c r="A78" s="2" t="str">
        <f>'[7]21111'!$A$12</f>
        <v>08</v>
      </c>
      <c r="B78" s="2">
        <v>103</v>
      </c>
      <c r="C78" s="259" t="s">
        <v>102</v>
      </c>
      <c r="D78" s="2">
        <v>10313</v>
      </c>
      <c r="E78" s="259" t="s">
        <v>102</v>
      </c>
      <c r="F78" s="546">
        <v>2000</v>
      </c>
      <c r="G78" s="546">
        <v>21111</v>
      </c>
      <c r="H78" s="548" t="s">
        <v>132</v>
      </c>
      <c r="I78" s="547">
        <v>23810</v>
      </c>
      <c r="J78" s="77">
        <v>0</v>
      </c>
      <c r="K78" s="77">
        <f>'REG. DE PROTECCION'!K15</f>
        <v>0</v>
      </c>
      <c r="L78" s="77">
        <f>'REG. DE PROTECCION'!L15</f>
        <v>0</v>
      </c>
      <c r="M78" s="77">
        <v>0</v>
      </c>
      <c r="N78" s="77">
        <f>'REG. DE PROTECCION'!N15</f>
        <v>0</v>
      </c>
      <c r="O78" s="77">
        <f>'REG. DE PROTECCION'!O15</f>
        <v>2031.79</v>
      </c>
      <c r="P78" s="77">
        <f>'REG. DE PROTECCION'!P15</f>
        <v>3629.7</v>
      </c>
      <c r="Q78" s="77">
        <f>'REG. DE PROTECCION'!Q15</f>
        <v>3629.7</v>
      </c>
      <c r="R78" s="77">
        <f>'REG. DE PROTECCION'!R15</f>
        <v>3629.7</v>
      </c>
      <c r="S78" s="77">
        <f>'REG. DE PROTECCION'!S15</f>
        <v>3629.7</v>
      </c>
      <c r="T78" s="77">
        <f>'REG. DE PROTECCION'!T15</f>
        <v>3629.7</v>
      </c>
      <c r="U78" s="77">
        <f>'REG. DE PROTECCION'!U15</f>
        <v>3629.71</v>
      </c>
      <c r="V78" s="588">
        <f t="shared" si="7"/>
        <v>23810</v>
      </c>
      <c r="W78" s="2"/>
      <c r="X78" s="2"/>
    </row>
    <row r="79" spans="1:24" ht="42.75" x14ac:dyDescent="0.25">
      <c r="A79" s="2" t="str">
        <f>'[7]21111'!$A$12</f>
        <v>08</v>
      </c>
      <c r="B79" s="2">
        <v>103</v>
      </c>
      <c r="C79" s="259" t="s">
        <v>102</v>
      </c>
      <c r="D79" s="2">
        <v>10313</v>
      </c>
      <c r="E79" s="259" t="s">
        <v>102</v>
      </c>
      <c r="F79" s="546">
        <v>2000</v>
      </c>
      <c r="G79" s="546">
        <v>21411</v>
      </c>
      <c r="H79" s="548" t="s">
        <v>135</v>
      </c>
      <c r="I79" s="547">
        <v>190</v>
      </c>
      <c r="J79" s="77">
        <v>0</v>
      </c>
      <c r="K79" s="77">
        <f>'REG. DE PROTECCION'!K16</f>
        <v>0</v>
      </c>
      <c r="L79" s="77">
        <f>'REG. DE PROTECCION'!L16</f>
        <v>0</v>
      </c>
      <c r="M79" s="77">
        <v>0</v>
      </c>
      <c r="N79" s="77">
        <f>'REG. DE PROTECCION'!N16</f>
        <v>0</v>
      </c>
      <c r="O79" s="77">
        <f>'REG. DE PROTECCION'!O16</f>
        <v>190</v>
      </c>
      <c r="P79" s="77">
        <v>0</v>
      </c>
      <c r="Q79" s="77">
        <f>'REG. DE PROTECCION'!Q16</f>
        <v>0</v>
      </c>
      <c r="R79" s="77">
        <v>0</v>
      </c>
      <c r="S79" s="77">
        <f>'REG. DE PROTECCION'!S16</f>
        <v>0</v>
      </c>
      <c r="T79" s="77">
        <v>0</v>
      </c>
      <c r="U79" s="77">
        <f>'REG. DE PROTECCION'!U16</f>
        <v>0</v>
      </c>
      <c r="V79" s="588">
        <f t="shared" si="7"/>
        <v>190</v>
      </c>
      <c r="W79" s="1"/>
      <c r="X79" s="1"/>
    </row>
    <row r="80" spans="1:24" ht="30" x14ac:dyDescent="0.25">
      <c r="A80" s="2" t="str">
        <f>'[7]21111'!$A$12</f>
        <v>08</v>
      </c>
      <c r="B80" s="2">
        <v>103</v>
      </c>
      <c r="C80" s="259" t="s">
        <v>102</v>
      </c>
      <c r="D80" s="2">
        <v>10313</v>
      </c>
      <c r="E80" s="259" t="s">
        <v>102</v>
      </c>
      <c r="F80" s="598">
        <v>3000</v>
      </c>
      <c r="G80" s="598">
        <v>33611</v>
      </c>
      <c r="H80" s="599" t="s">
        <v>198</v>
      </c>
      <c r="I80" s="559">
        <f>SUM(J80:U80)</f>
        <v>6761</v>
      </c>
      <c r="J80" s="77">
        <f>'REG. DE PROTECCION'!J17</f>
        <v>500</v>
      </c>
      <c r="K80" s="77">
        <f>'REG. DE PROTECCION'!K17</f>
        <v>500</v>
      </c>
      <c r="L80" s="77">
        <f>'REG. DE PROTECCION'!L17</f>
        <v>500</v>
      </c>
      <c r="M80" s="77">
        <f>'REG. DE PROTECCION'!M17</f>
        <v>500</v>
      </c>
      <c r="N80" s="77">
        <f>'REG. DE PROTECCION'!N17</f>
        <v>500</v>
      </c>
      <c r="O80" s="77">
        <f>'REG. DE PROTECCION'!O17</f>
        <v>500</v>
      </c>
      <c r="P80" s="119">
        <f>500+761</f>
        <v>1261</v>
      </c>
      <c r="Q80" s="77">
        <f>'REG. DE PROTECCION'!Q17</f>
        <v>500</v>
      </c>
      <c r="R80" s="77">
        <f>'REG. DE PROTECCION'!R17</f>
        <v>500</v>
      </c>
      <c r="S80" s="77">
        <f>'REG. DE PROTECCION'!S17</f>
        <v>500</v>
      </c>
      <c r="T80" s="77">
        <f>'REG. DE PROTECCION'!T17</f>
        <v>500</v>
      </c>
      <c r="U80" s="77">
        <f>'REG. DE PROTECCION'!U17</f>
        <v>500</v>
      </c>
      <c r="V80" s="588">
        <f t="shared" si="7"/>
        <v>6761</v>
      </c>
      <c r="W80" s="1"/>
      <c r="X80" s="1"/>
    </row>
    <row r="81" spans="1:24" ht="28.5" x14ac:dyDescent="0.25">
      <c r="A81" s="2" t="str">
        <f>'[8]21111'!$A$12</f>
        <v>07</v>
      </c>
      <c r="B81" s="2">
        <f>'[8]21111'!$F$2</f>
        <v>301</v>
      </c>
      <c r="C81" s="496" t="str">
        <f>'[8]21111'!$F$3</f>
        <v>SECRETARÍA MUNICIPAL</v>
      </c>
      <c r="D81" s="2">
        <f>'[8]21111'!$F$4</f>
        <v>30101</v>
      </c>
      <c r="E81" s="496" t="str">
        <f>'[8]21111'!$F$5</f>
        <v>SECRETARÍA MUNICIPAL</v>
      </c>
      <c r="F81" s="546">
        <v>2000</v>
      </c>
      <c r="G81" s="546">
        <v>21111</v>
      </c>
      <c r="H81" s="548" t="s">
        <v>132</v>
      </c>
      <c r="I81" s="547">
        <f>AYUNTAMIENTO!I15</f>
        <v>145000</v>
      </c>
      <c r="J81" s="77">
        <f>AYUNTAMIENTO!J15</f>
        <v>76991.320000000007</v>
      </c>
      <c r="K81" s="77">
        <f>AYUNTAMIENTO!K15</f>
        <v>66509.540000000008</v>
      </c>
      <c r="L81" s="77">
        <f>AYUNTAMIENTO!L15</f>
        <v>0</v>
      </c>
      <c r="M81" s="77">
        <v>0</v>
      </c>
      <c r="N81" s="77">
        <f>AYUNTAMIENTO!N15</f>
        <v>1499.14</v>
      </c>
      <c r="O81" s="77">
        <f>AYUNTAMIENTO!O15</f>
        <v>0</v>
      </c>
      <c r="P81" s="77">
        <v>0</v>
      </c>
      <c r="Q81" s="77">
        <f>AYUNTAMIENTO!Q15</f>
        <v>0</v>
      </c>
      <c r="R81" s="77">
        <v>0</v>
      </c>
      <c r="S81" s="77">
        <f>AYUNTAMIENTO!S15</f>
        <v>0</v>
      </c>
      <c r="T81" s="77">
        <v>0</v>
      </c>
      <c r="U81" s="77">
        <f>AYUNTAMIENTO!U15</f>
        <v>0</v>
      </c>
      <c r="V81" s="588">
        <f t="shared" si="7"/>
        <v>145000.00000000003</v>
      </c>
      <c r="W81" s="2"/>
      <c r="X81" s="2"/>
    </row>
    <row r="82" spans="1:24" x14ac:dyDescent="0.25">
      <c r="A82" s="2" t="str">
        <f>'[8]21111'!$A$12</f>
        <v>07</v>
      </c>
      <c r="B82" s="2">
        <f>'[8]21111'!$F$2</f>
        <v>301</v>
      </c>
      <c r="C82" s="496" t="str">
        <f>'[8]21111'!$F$3</f>
        <v>SECRETARÍA MUNICIPAL</v>
      </c>
      <c r="D82" s="2">
        <f>'[8]21111'!$F$4</f>
        <v>30101</v>
      </c>
      <c r="E82" s="496" t="str">
        <f>'[8]21111'!$F$5</f>
        <v>SECRETARÍA MUNICIPAL</v>
      </c>
      <c r="F82" s="546">
        <v>2000</v>
      </c>
      <c r="G82" s="546">
        <v>21611</v>
      </c>
      <c r="H82" s="548" t="s">
        <v>137</v>
      </c>
      <c r="I82" s="547">
        <f>'[8]PAAAS 2023'!$I$16</f>
        <v>20000</v>
      </c>
      <c r="J82" s="77">
        <v>0</v>
      </c>
      <c r="K82" s="77">
        <f>AYUNTAMIENTO!K16</f>
        <v>8930.24</v>
      </c>
      <c r="L82" s="77">
        <f>AYUNTAMIENTO!L16</f>
        <v>0</v>
      </c>
      <c r="M82" s="77">
        <v>0</v>
      </c>
      <c r="N82" s="77">
        <f>AYUNTAMIENTO!N16</f>
        <v>11069.76</v>
      </c>
      <c r="O82" s="77">
        <f>AYUNTAMIENTO!O16</f>
        <v>0</v>
      </c>
      <c r="P82" s="77">
        <v>0</v>
      </c>
      <c r="Q82" s="77">
        <f>AYUNTAMIENTO!Q16</f>
        <v>0</v>
      </c>
      <c r="R82" s="77">
        <v>0</v>
      </c>
      <c r="S82" s="77">
        <f>AYUNTAMIENTO!S16</f>
        <v>0</v>
      </c>
      <c r="T82" s="77">
        <v>0</v>
      </c>
      <c r="U82" s="77">
        <f>AYUNTAMIENTO!U16</f>
        <v>0</v>
      </c>
      <c r="V82" s="588">
        <f t="shared" si="7"/>
        <v>20000</v>
      </c>
      <c r="W82" s="239"/>
      <c r="X82" s="1"/>
    </row>
    <row r="83" spans="1:24" ht="30" x14ac:dyDescent="0.25">
      <c r="A83" s="2" t="str">
        <f>'[8]21111'!$A$12</f>
        <v>07</v>
      </c>
      <c r="B83" s="2">
        <f>'[8]21111'!$F$2</f>
        <v>301</v>
      </c>
      <c r="C83" s="259" t="str">
        <f>'[8]21111'!$F$3</f>
        <v>SECRETARÍA MUNICIPAL</v>
      </c>
      <c r="D83" s="2">
        <f>'[8]21111'!$F$4</f>
        <v>30101</v>
      </c>
      <c r="E83" s="259" t="str">
        <f>'[8]21111'!$F$5</f>
        <v>SECRETARÍA MUNICIPAL</v>
      </c>
      <c r="F83" s="598">
        <v>3000</v>
      </c>
      <c r="G83" s="598">
        <v>33611</v>
      </c>
      <c r="H83" s="599" t="s">
        <v>198</v>
      </c>
      <c r="I83" s="630">
        <f t="shared" ref="I83" si="12">SUM(J83:U83)</f>
        <v>10245.799999999999</v>
      </c>
      <c r="J83" s="77">
        <v>0</v>
      </c>
      <c r="K83" s="77">
        <f>'REG. DE HACIENDA'!K37</f>
        <v>0</v>
      </c>
      <c r="L83" s="77">
        <f>'REG. DE HACIENDA'!L37</f>
        <v>0</v>
      </c>
      <c r="M83" s="77">
        <v>0</v>
      </c>
      <c r="N83" s="77">
        <f>'REG. DE HACIENDA'!N37</f>
        <v>0</v>
      </c>
      <c r="O83" s="77">
        <f>'REG. DE HACIENDA'!O37</f>
        <v>0</v>
      </c>
      <c r="P83" s="119">
        <v>10245.799999999999</v>
      </c>
      <c r="Q83" s="77">
        <f>'REG. DE HACIENDA'!Q37</f>
        <v>0</v>
      </c>
      <c r="R83" s="77">
        <f>'REG. DE HACIENDA'!R37</f>
        <v>0</v>
      </c>
      <c r="S83" s="77">
        <f>'REG. DE HACIENDA'!S37</f>
        <v>0</v>
      </c>
      <c r="T83" s="77">
        <v>0</v>
      </c>
      <c r="U83" s="77">
        <v>0</v>
      </c>
      <c r="V83" s="588">
        <f t="shared" si="7"/>
        <v>10245.799999999999</v>
      </c>
      <c r="W83" s="1"/>
      <c r="X83" s="1"/>
    </row>
    <row r="84" spans="1:24" ht="28.5" x14ac:dyDescent="0.25">
      <c r="A84" s="2" t="s">
        <v>459</v>
      </c>
      <c r="B84" s="2">
        <v>302</v>
      </c>
      <c r="C84" s="496" t="s">
        <v>58</v>
      </c>
      <c r="D84" s="2">
        <v>30201</v>
      </c>
      <c r="E84" s="496" t="s">
        <v>58</v>
      </c>
      <c r="F84" s="546">
        <v>2000</v>
      </c>
      <c r="G84" s="546">
        <v>21111</v>
      </c>
      <c r="H84" s="548" t="s">
        <v>132</v>
      </c>
      <c r="I84" s="547">
        <v>63500</v>
      </c>
      <c r="J84" s="77">
        <v>0</v>
      </c>
      <c r="K84" s="77">
        <v>32622.230000000007</v>
      </c>
      <c r="L84" s="77">
        <v>0</v>
      </c>
      <c r="M84" s="77">
        <v>3473.82</v>
      </c>
      <c r="N84" s="77">
        <v>0</v>
      </c>
      <c r="O84" s="77">
        <v>1867.1200000000001</v>
      </c>
      <c r="P84" s="77">
        <v>0</v>
      </c>
      <c r="Q84" s="77">
        <v>22631.690000000002</v>
      </c>
      <c r="R84" s="77">
        <v>0</v>
      </c>
      <c r="S84" s="77">
        <v>1493.22</v>
      </c>
      <c r="T84" s="77">
        <v>0</v>
      </c>
      <c r="U84" s="77">
        <v>1411.92</v>
      </c>
      <c r="V84" s="588">
        <f t="shared" si="7"/>
        <v>63500.000000000015</v>
      </c>
      <c r="W84" s="239"/>
      <c r="X84" s="1"/>
    </row>
    <row r="85" spans="1:24" ht="42.75" x14ac:dyDescent="0.25">
      <c r="A85" s="2" t="s">
        <v>459</v>
      </c>
      <c r="B85" s="2">
        <v>302</v>
      </c>
      <c r="C85" s="496" t="s">
        <v>58</v>
      </c>
      <c r="D85" s="2">
        <v>30201</v>
      </c>
      <c r="E85" s="496" t="s">
        <v>58</v>
      </c>
      <c r="F85" s="546">
        <v>2000</v>
      </c>
      <c r="G85" s="546">
        <v>21411</v>
      </c>
      <c r="H85" s="548" t="s">
        <v>135</v>
      </c>
      <c r="I85" s="547">
        <v>56999.994999999995</v>
      </c>
      <c r="J85" s="77">
        <v>19218.284999999996</v>
      </c>
      <c r="K85" s="77">
        <v>0</v>
      </c>
      <c r="L85" s="77">
        <v>0</v>
      </c>
      <c r="M85" s="77">
        <v>4684.42</v>
      </c>
      <c r="N85" s="77">
        <v>13137.84</v>
      </c>
      <c r="O85" s="77">
        <v>436.02499999999998</v>
      </c>
      <c r="P85" s="77">
        <v>960</v>
      </c>
      <c r="Q85" s="77">
        <v>17822.259999999998</v>
      </c>
      <c r="R85" s="77">
        <v>0</v>
      </c>
      <c r="S85" s="77">
        <v>0</v>
      </c>
      <c r="T85" s="77">
        <v>0</v>
      </c>
      <c r="U85" s="77">
        <v>741.16499999999996</v>
      </c>
      <c r="V85" s="588">
        <f t="shared" si="7"/>
        <v>56999.995000000003</v>
      </c>
      <c r="W85" s="239"/>
      <c r="X85" s="1"/>
    </row>
    <row r="86" spans="1:24" ht="18" customHeight="1" x14ac:dyDescent="0.25">
      <c r="A86" s="2" t="s">
        <v>459</v>
      </c>
      <c r="B86" s="2">
        <v>302</v>
      </c>
      <c r="C86" s="496" t="s">
        <v>58</v>
      </c>
      <c r="D86" s="2">
        <v>30201</v>
      </c>
      <c r="E86" s="496" t="s">
        <v>58</v>
      </c>
      <c r="F86" s="546">
        <v>2000</v>
      </c>
      <c r="G86" s="546">
        <v>21611</v>
      </c>
      <c r="H86" s="548" t="s">
        <v>137</v>
      </c>
      <c r="I86" s="547">
        <v>11000.000000000002</v>
      </c>
      <c r="J86" s="77">
        <v>0</v>
      </c>
      <c r="K86" s="77">
        <v>5376.44</v>
      </c>
      <c r="L86" s="77">
        <v>0</v>
      </c>
      <c r="M86" s="77">
        <v>0</v>
      </c>
      <c r="N86" s="77">
        <v>0</v>
      </c>
      <c r="O86" s="77">
        <v>0</v>
      </c>
      <c r="P86" s="77">
        <v>5623.56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588">
        <f t="shared" si="7"/>
        <v>11000</v>
      </c>
      <c r="W86" s="239"/>
      <c r="X86" s="1"/>
    </row>
    <row r="87" spans="1:24" ht="30" x14ac:dyDescent="0.25">
      <c r="A87" s="2" t="s">
        <v>459</v>
      </c>
      <c r="B87" s="2">
        <v>302</v>
      </c>
      <c r="C87" s="259" t="s">
        <v>58</v>
      </c>
      <c r="D87" s="2">
        <v>30201</v>
      </c>
      <c r="E87" s="259" t="s">
        <v>58</v>
      </c>
      <c r="F87" s="598">
        <v>3000</v>
      </c>
      <c r="G87" s="598">
        <v>33611</v>
      </c>
      <c r="H87" s="599" t="s">
        <v>198</v>
      </c>
      <c r="I87" s="630">
        <f t="shared" ref="I87" si="13">SUM(J87:U87)</f>
        <v>223337.24</v>
      </c>
      <c r="J87" s="77">
        <v>0</v>
      </c>
      <c r="K87" s="77">
        <f>'REG. DE HACIENDA'!K41</f>
        <v>0</v>
      </c>
      <c r="L87" s="77">
        <f>'REG. DE HACIENDA'!L41</f>
        <v>0</v>
      </c>
      <c r="M87" s="77">
        <v>0</v>
      </c>
      <c r="N87" s="77">
        <f>'REG. DE HACIENDA'!N41</f>
        <v>0</v>
      </c>
      <c r="O87" s="77">
        <f>'REG. DE HACIENDA'!O41</f>
        <v>0</v>
      </c>
      <c r="P87" s="119">
        <v>223337.24</v>
      </c>
      <c r="Q87" s="77">
        <f>'REG. DE HACIENDA'!Q41</f>
        <v>0</v>
      </c>
      <c r="R87" s="77">
        <f>'REG. DE HACIENDA'!R41</f>
        <v>0</v>
      </c>
      <c r="S87" s="77">
        <f>'REG. DE HACIENDA'!S41</f>
        <v>0</v>
      </c>
      <c r="T87" s="77">
        <v>0</v>
      </c>
      <c r="U87" s="77">
        <v>0</v>
      </c>
      <c r="V87" s="588">
        <f t="shared" si="7"/>
        <v>223337.24</v>
      </c>
      <c r="W87" s="1"/>
      <c r="X87" s="1"/>
    </row>
    <row r="88" spans="1:24" ht="18" customHeight="1" x14ac:dyDescent="0.25">
      <c r="A88" s="2" t="s">
        <v>459</v>
      </c>
      <c r="B88" s="2">
        <v>302</v>
      </c>
      <c r="C88" s="496" t="s">
        <v>58</v>
      </c>
      <c r="D88" s="2">
        <v>30202</v>
      </c>
      <c r="E88" s="496" t="s">
        <v>104</v>
      </c>
      <c r="F88" s="546">
        <v>2000</v>
      </c>
      <c r="G88" s="546">
        <v>22111</v>
      </c>
      <c r="H88" s="548" t="s">
        <v>140</v>
      </c>
      <c r="I88" s="547">
        <v>740000</v>
      </c>
      <c r="J88" s="77">
        <v>90000</v>
      </c>
      <c r="K88" s="77">
        <v>80000</v>
      </c>
      <c r="L88" s="77"/>
      <c r="M88" s="77">
        <v>570000</v>
      </c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/>
      <c r="V88" s="588">
        <f t="shared" si="7"/>
        <v>740000</v>
      </c>
      <c r="W88" s="239"/>
      <c r="X88" s="1"/>
    </row>
    <row r="89" spans="1:24" ht="18" customHeight="1" x14ac:dyDescent="0.25">
      <c r="A89" s="2" t="s">
        <v>459</v>
      </c>
      <c r="B89" s="2">
        <v>302</v>
      </c>
      <c r="C89" s="496" t="s">
        <v>58</v>
      </c>
      <c r="D89" s="2">
        <v>30202</v>
      </c>
      <c r="E89" s="496" t="s">
        <v>104</v>
      </c>
      <c r="F89" s="546">
        <v>2000</v>
      </c>
      <c r="G89" s="546">
        <v>27111</v>
      </c>
      <c r="H89" s="548" t="s">
        <v>158</v>
      </c>
      <c r="I89" s="547">
        <v>30000</v>
      </c>
      <c r="J89" s="77">
        <v>10000</v>
      </c>
      <c r="K89" s="77">
        <v>10000</v>
      </c>
      <c r="L89" s="77">
        <v>10000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588">
        <f t="shared" si="7"/>
        <v>30000</v>
      </c>
      <c r="W89" s="239"/>
      <c r="X89" s="1"/>
    </row>
    <row r="90" spans="1:24" ht="28.5" x14ac:dyDescent="0.25">
      <c r="A90" s="2" t="s">
        <v>459</v>
      </c>
      <c r="B90" s="2">
        <v>302</v>
      </c>
      <c r="C90" s="496" t="s">
        <v>58</v>
      </c>
      <c r="D90" s="2">
        <v>30203</v>
      </c>
      <c r="E90" s="496" t="s">
        <v>105</v>
      </c>
      <c r="F90" s="546">
        <v>2000</v>
      </c>
      <c r="G90" s="546">
        <v>21111</v>
      </c>
      <c r="H90" s="548" t="s">
        <v>132</v>
      </c>
      <c r="I90" s="547">
        <v>219600</v>
      </c>
      <c r="J90" s="77">
        <v>18299.999999999996</v>
      </c>
      <c r="K90" s="77">
        <v>18300</v>
      </c>
      <c r="L90" s="77">
        <v>18300</v>
      </c>
      <c r="M90" s="77">
        <v>18300</v>
      </c>
      <c r="N90" s="77">
        <v>18300</v>
      </c>
      <c r="O90" s="77">
        <v>18300</v>
      </c>
      <c r="P90" s="77">
        <v>18300</v>
      </c>
      <c r="Q90" s="77">
        <v>18299.999999999996</v>
      </c>
      <c r="R90" s="77">
        <v>18299.999999999996</v>
      </c>
      <c r="S90" s="77">
        <v>18300</v>
      </c>
      <c r="T90" s="77">
        <v>18300</v>
      </c>
      <c r="U90" s="77">
        <v>18300</v>
      </c>
      <c r="V90" s="588">
        <f t="shared" si="7"/>
        <v>219600</v>
      </c>
      <c r="W90" s="239"/>
      <c r="X90" s="1"/>
    </row>
    <row r="91" spans="1:24" ht="42.75" x14ac:dyDescent="0.25">
      <c r="A91" s="2" t="s">
        <v>459</v>
      </c>
      <c r="B91" s="2">
        <v>302</v>
      </c>
      <c r="C91" s="496" t="s">
        <v>58</v>
      </c>
      <c r="D91" s="2">
        <v>30203</v>
      </c>
      <c r="E91" s="496" t="s">
        <v>105</v>
      </c>
      <c r="F91" s="546">
        <v>2000</v>
      </c>
      <c r="G91" s="546">
        <v>21411</v>
      </c>
      <c r="H91" s="548" t="s">
        <v>135</v>
      </c>
      <c r="I91" s="547">
        <v>180000</v>
      </c>
      <c r="J91" s="77">
        <v>15000</v>
      </c>
      <c r="K91" s="77">
        <v>15000</v>
      </c>
      <c r="L91" s="77">
        <v>15000</v>
      </c>
      <c r="M91" s="77">
        <v>15000</v>
      </c>
      <c r="N91" s="77">
        <v>15000</v>
      </c>
      <c r="O91" s="77">
        <v>15000</v>
      </c>
      <c r="P91" s="77">
        <v>15000</v>
      </c>
      <c r="Q91" s="77">
        <v>15000</v>
      </c>
      <c r="R91" s="77">
        <v>15000</v>
      </c>
      <c r="S91" s="77">
        <v>15000</v>
      </c>
      <c r="T91" s="77">
        <v>15000</v>
      </c>
      <c r="U91" s="77">
        <v>15000</v>
      </c>
      <c r="V91" s="588">
        <f t="shared" si="7"/>
        <v>180000</v>
      </c>
      <c r="W91" s="239"/>
      <c r="X91" s="1"/>
    </row>
    <row r="92" spans="1:24" ht="18" customHeight="1" x14ac:dyDescent="0.25">
      <c r="A92" s="2" t="s">
        <v>459</v>
      </c>
      <c r="B92" s="2">
        <v>302</v>
      </c>
      <c r="C92" s="496" t="s">
        <v>58</v>
      </c>
      <c r="D92" s="2">
        <v>30203</v>
      </c>
      <c r="E92" s="496" t="s">
        <v>105</v>
      </c>
      <c r="F92" s="546">
        <v>2000</v>
      </c>
      <c r="G92" s="546">
        <v>21611</v>
      </c>
      <c r="H92" s="548" t="s">
        <v>137</v>
      </c>
      <c r="I92" s="547">
        <v>10000</v>
      </c>
      <c r="J92" s="77">
        <v>10000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588">
        <f t="shared" ref="V92:V155" si="14">SUM(J92:U92)</f>
        <v>10000</v>
      </c>
      <c r="W92" s="239"/>
      <c r="X92" s="1"/>
    </row>
    <row r="93" spans="1:24" ht="18" customHeight="1" x14ac:dyDescent="0.25">
      <c r="A93" s="2" t="s">
        <v>459</v>
      </c>
      <c r="B93" s="2">
        <v>302</v>
      </c>
      <c r="C93" s="496" t="s">
        <v>58</v>
      </c>
      <c r="D93" s="2">
        <v>30203</v>
      </c>
      <c r="E93" s="496" t="s">
        <v>105</v>
      </c>
      <c r="F93" s="546">
        <v>2000</v>
      </c>
      <c r="G93" s="546">
        <v>22111</v>
      </c>
      <c r="H93" s="548" t="s">
        <v>140</v>
      </c>
      <c r="I93" s="547">
        <v>60000</v>
      </c>
      <c r="J93" s="77">
        <v>20000</v>
      </c>
      <c r="K93" s="77">
        <v>20000</v>
      </c>
      <c r="L93" s="77">
        <v>20000</v>
      </c>
      <c r="M93" s="77">
        <v>0</v>
      </c>
      <c r="N93" s="77">
        <v>0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588">
        <f t="shared" si="14"/>
        <v>60000</v>
      </c>
      <c r="W93" s="239"/>
      <c r="X93" s="1"/>
    </row>
    <row r="94" spans="1:24" ht="28.5" x14ac:dyDescent="0.25">
      <c r="A94" s="2" t="s">
        <v>459</v>
      </c>
      <c r="B94" s="2">
        <v>302</v>
      </c>
      <c r="C94" s="496" t="s">
        <v>58</v>
      </c>
      <c r="D94" s="2">
        <v>30204</v>
      </c>
      <c r="E94" s="496" t="s">
        <v>106</v>
      </c>
      <c r="F94" s="546">
        <v>2000</v>
      </c>
      <c r="G94" s="546">
        <v>21111</v>
      </c>
      <c r="H94" s="548" t="s">
        <v>132</v>
      </c>
      <c r="I94" s="547">
        <v>37000</v>
      </c>
      <c r="J94" s="77">
        <v>0</v>
      </c>
      <c r="K94" s="77">
        <v>17334.04</v>
      </c>
      <c r="L94" s="77">
        <v>0</v>
      </c>
      <c r="M94" s="77">
        <v>1726</v>
      </c>
      <c r="N94" s="77">
        <v>651</v>
      </c>
      <c r="O94" s="77">
        <v>0</v>
      </c>
      <c r="P94" s="77">
        <v>16637.96</v>
      </c>
      <c r="Q94" s="77">
        <v>0</v>
      </c>
      <c r="R94" s="77">
        <v>0</v>
      </c>
      <c r="S94" s="77">
        <v>651</v>
      </c>
      <c r="T94" s="77">
        <v>0</v>
      </c>
      <c r="U94" s="77">
        <v>0</v>
      </c>
      <c r="V94" s="588">
        <f t="shared" si="14"/>
        <v>37000</v>
      </c>
      <c r="W94" s="239"/>
      <c r="X94" s="1"/>
    </row>
    <row r="95" spans="1:24" ht="42.75" x14ac:dyDescent="0.25">
      <c r="A95" s="2" t="s">
        <v>459</v>
      </c>
      <c r="B95" s="2">
        <v>302</v>
      </c>
      <c r="C95" s="496" t="s">
        <v>58</v>
      </c>
      <c r="D95" s="2">
        <v>30204</v>
      </c>
      <c r="E95" s="496" t="s">
        <v>106</v>
      </c>
      <c r="F95" s="546">
        <v>2000</v>
      </c>
      <c r="G95" s="546">
        <v>21411</v>
      </c>
      <c r="H95" s="548" t="s">
        <v>135</v>
      </c>
      <c r="I95" s="547">
        <v>52000</v>
      </c>
      <c r="J95" s="77">
        <v>19206.139999999996</v>
      </c>
      <c r="K95" s="77">
        <v>0</v>
      </c>
      <c r="L95" s="77">
        <v>0</v>
      </c>
      <c r="M95" s="77">
        <v>9058.48</v>
      </c>
      <c r="N95" s="77">
        <v>0</v>
      </c>
      <c r="O95" s="77">
        <v>0</v>
      </c>
      <c r="P95" s="77">
        <v>14523.439999999999</v>
      </c>
      <c r="Q95" s="77">
        <v>306.92</v>
      </c>
      <c r="R95" s="77">
        <v>0</v>
      </c>
      <c r="S95" s="77">
        <v>8751.56</v>
      </c>
      <c r="T95" s="77">
        <v>0</v>
      </c>
      <c r="U95" s="77">
        <v>153.46</v>
      </c>
      <c r="V95" s="588">
        <f t="shared" si="14"/>
        <v>51999.999999999993</v>
      </c>
      <c r="W95" s="239"/>
      <c r="X95" s="1"/>
    </row>
    <row r="96" spans="1:24" ht="18" customHeight="1" x14ac:dyDescent="0.25">
      <c r="A96" s="2" t="s">
        <v>459</v>
      </c>
      <c r="B96" s="2">
        <v>302</v>
      </c>
      <c r="C96" s="496" t="s">
        <v>58</v>
      </c>
      <c r="D96" s="2">
        <v>30204</v>
      </c>
      <c r="E96" s="496" t="s">
        <v>106</v>
      </c>
      <c r="F96" s="546">
        <v>2000</v>
      </c>
      <c r="G96" s="546">
        <v>21611</v>
      </c>
      <c r="H96" s="548" t="s">
        <v>137</v>
      </c>
      <c r="I96" s="547">
        <v>15000</v>
      </c>
      <c r="J96" s="77">
        <v>1550</v>
      </c>
      <c r="K96" s="77">
        <v>0</v>
      </c>
      <c r="L96" s="77">
        <v>5776.402</v>
      </c>
      <c r="M96" s="77">
        <v>0</v>
      </c>
      <c r="N96" s="77">
        <v>1550</v>
      </c>
      <c r="O96" s="77">
        <v>0</v>
      </c>
      <c r="P96" s="77">
        <v>0</v>
      </c>
      <c r="Q96" s="77">
        <v>4573.6000000000004</v>
      </c>
      <c r="R96" s="77">
        <v>0</v>
      </c>
      <c r="S96" s="77">
        <v>0</v>
      </c>
      <c r="T96" s="77">
        <v>0</v>
      </c>
      <c r="U96" s="77">
        <v>1550</v>
      </c>
      <c r="V96" s="588">
        <f t="shared" si="14"/>
        <v>15000.002</v>
      </c>
      <c r="W96" s="239"/>
      <c r="X96" s="1"/>
    </row>
    <row r="97" spans="1:24" ht="18" customHeight="1" x14ac:dyDescent="0.25">
      <c r="A97" s="2" t="s">
        <v>459</v>
      </c>
      <c r="B97" s="2">
        <v>302</v>
      </c>
      <c r="C97" s="496" t="s">
        <v>58</v>
      </c>
      <c r="D97" s="2">
        <v>30204</v>
      </c>
      <c r="E97" s="496" t="s">
        <v>106</v>
      </c>
      <c r="F97" s="546">
        <v>2000</v>
      </c>
      <c r="G97" s="546">
        <v>22111</v>
      </c>
      <c r="H97" s="548" t="s">
        <v>140</v>
      </c>
      <c r="I97" s="547">
        <v>12000</v>
      </c>
      <c r="J97" s="77">
        <v>1000</v>
      </c>
      <c r="K97" s="77">
        <v>1000</v>
      </c>
      <c r="L97" s="77">
        <v>1000</v>
      </c>
      <c r="M97" s="77">
        <v>1000</v>
      </c>
      <c r="N97" s="77">
        <v>1000</v>
      </c>
      <c r="O97" s="77">
        <v>1000</v>
      </c>
      <c r="P97" s="77">
        <v>1000</v>
      </c>
      <c r="Q97" s="77">
        <v>1000</v>
      </c>
      <c r="R97" s="77">
        <v>1000</v>
      </c>
      <c r="S97" s="77">
        <v>1000</v>
      </c>
      <c r="T97" s="77">
        <v>1000</v>
      </c>
      <c r="U97" s="77">
        <v>1000</v>
      </c>
      <c r="V97" s="588">
        <f t="shared" si="14"/>
        <v>12000</v>
      </c>
      <c r="W97" s="239"/>
      <c r="X97" s="1"/>
    </row>
    <row r="98" spans="1:24" ht="18" customHeight="1" x14ac:dyDescent="0.25">
      <c r="A98" s="2" t="s">
        <v>459</v>
      </c>
      <c r="B98" s="2">
        <v>302</v>
      </c>
      <c r="C98" s="496" t="s">
        <v>58</v>
      </c>
      <c r="D98" s="2">
        <v>30201</v>
      </c>
      <c r="E98" s="496" t="s">
        <v>58</v>
      </c>
      <c r="F98" s="555">
        <v>3000</v>
      </c>
      <c r="G98" s="555">
        <v>34111</v>
      </c>
      <c r="H98" s="556" t="s">
        <v>200</v>
      </c>
      <c r="I98" s="557">
        <f t="shared" ref="I98:I111" si="15">SUM(J98:U98)</f>
        <v>532214.81999999995</v>
      </c>
      <c r="J98" s="77">
        <v>55000</v>
      </c>
      <c r="K98" s="77">
        <v>40000</v>
      </c>
      <c r="L98" s="77">
        <v>40000</v>
      </c>
      <c r="M98" s="77">
        <v>40000</v>
      </c>
      <c r="N98" s="77">
        <v>40000</v>
      </c>
      <c r="O98" s="77">
        <v>40000</v>
      </c>
      <c r="P98" s="77">
        <v>55000</v>
      </c>
      <c r="Q98" s="77">
        <v>55000</v>
      </c>
      <c r="R98" s="77">
        <v>40000</v>
      </c>
      <c r="S98" s="77">
        <v>40000</v>
      </c>
      <c r="T98" s="77">
        <v>40000</v>
      </c>
      <c r="U98" s="77">
        <v>47214.82</v>
      </c>
      <c r="V98" s="588">
        <f t="shared" si="14"/>
        <v>532214.81999999995</v>
      </c>
      <c r="W98" s="239"/>
      <c r="X98" s="1"/>
    </row>
    <row r="99" spans="1:24" ht="28.5" x14ac:dyDescent="0.25">
      <c r="A99" s="2" t="s">
        <v>459</v>
      </c>
      <c r="B99" s="2">
        <v>302</v>
      </c>
      <c r="C99" s="496" t="s">
        <v>58</v>
      </c>
      <c r="D99" s="2">
        <v>30201</v>
      </c>
      <c r="E99" s="496" t="s">
        <v>58</v>
      </c>
      <c r="F99" s="555">
        <v>3000</v>
      </c>
      <c r="G99" s="555">
        <v>34211</v>
      </c>
      <c r="H99" s="556" t="s">
        <v>201</v>
      </c>
      <c r="I99" s="557">
        <f t="shared" si="15"/>
        <v>324800</v>
      </c>
      <c r="J99" s="77">
        <v>0</v>
      </c>
      <c r="K99" s="77">
        <v>0</v>
      </c>
      <c r="L99" s="77">
        <v>0</v>
      </c>
      <c r="M99" s="77">
        <v>324800</v>
      </c>
      <c r="N99" s="77">
        <v>0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588">
        <f t="shared" si="14"/>
        <v>324800</v>
      </c>
      <c r="W99" s="239"/>
      <c r="X99" s="1"/>
    </row>
    <row r="100" spans="1:24" ht="18" customHeight="1" x14ac:dyDescent="0.25">
      <c r="A100" s="2" t="s">
        <v>459</v>
      </c>
      <c r="B100" s="2">
        <v>302</v>
      </c>
      <c r="C100" s="496" t="s">
        <v>58</v>
      </c>
      <c r="D100" s="2">
        <v>30202</v>
      </c>
      <c r="E100" s="496" t="s">
        <v>104</v>
      </c>
      <c r="F100" s="555">
        <v>3000</v>
      </c>
      <c r="G100" s="555">
        <v>32911</v>
      </c>
      <c r="H100" s="556" t="s">
        <v>192</v>
      </c>
      <c r="I100" s="557">
        <f t="shared" si="15"/>
        <v>254999.99799999999</v>
      </c>
      <c r="J100" s="77">
        <v>64999.998</v>
      </c>
      <c r="K100" s="77">
        <v>65000</v>
      </c>
      <c r="L100" s="77">
        <v>65000</v>
      </c>
      <c r="M100" s="77">
        <v>60000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588">
        <f t="shared" si="14"/>
        <v>254999.99799999999</v>
      </c>
      <c r="W100" s="239"/>
      <c r="X100" s="1"/>
    </row>
    <row r="101" spans="1:24" ht="30" x14ac:dyDescent="0.25">
      <c r="A101" s="2" t="s">
        <v>459</v>
      </c>
      <c r="B101" s="2">
        <v>302</v>
      </c>
      <c r="C101" s="496" t="s">
        <v>58</v>
      </c>
      <c r="D101" s="2">
        <v>30202</v>
      </c>
      <c r="E101" s="496" t="s">
        <v>104</v>
      </c>
      <c r="F101" s="598">
        <v>3000</v>
      </c>
      <c r="G101" s="598">
        <v>33611</v>
      </c>
      <c r="H101" s="599" t="s">
        <v>198</v>
      </c>
      <c r="I101" s="559">
        <f t="shared" si="15"/>
        <v>1215000</v>
      </c>
      <c r="J101" s="77">
        <v>41000</v>
      </c>
      <c r="K101" s="77">
        <v>41000</v>
      </c>
      <c r="L101" s="77">
        <v>41000</v>
      </c>
      <c r="M101" s="77">
        <v>38000</v>
      </c>
      <c r="N101" s="77">
        <v>38000</v>
      </c>
      <c r="O101" s="77">
        <v>38000</v>
      </c>
      <c r="P101" s="77">
        <v>788000</v>
      </c>
      <c r="Q101" s="77">
        <v>38000</v>
      </c>
      <c r="R101" s="77">
        <v>38000</v>
      </c>
      <c r="S101" s="77">
        <v>38000</v>
      </c>
      <c r="T101" s="77">
        <v>38000</v>
      </c>
      <c r="U101" s="77">
        <v>38000</v>
      </c>
      <c r="V101" s="588">
        <f t="shared" si="14"/>
        <v>1215000</v>
      </c>
      <c r="W101" s="239"/>
      <c r="X101" s="1"/>
    </row>
    <row r="102" spans="1:24" ht="28.5" x14ac:dyDescent="0.25">
      <c r="A102" s="2" t="s">
        <v>459</v>
      </c>
      <c r="B102" s="2">
        <v>302</v>
      </c>
      <c r="C102" s="496" t="s">
        <v>58</v>
      </c>
      <c r="D102" s="2">
        <v>30202</v>
      </c>
      <c r="E102" s="496" t="s">
        <v>104</v>
      </c>
      <c r="F102" s="555">
        <v>3000</v>
      </c>
      <c r="G102" s="555">
        <v>34311</v>
      </c>
      <c r="H102" s="556" t="s">
        <v>202</v>
      </c>
      <c r="I102" s="557">
        <f t="shared" si="15"/>
        <v>334999.99999999988</v>
      </c>
      <c r="J102" s="77">
        <v>27916.67</v>
      </c>
      <c r="K102" s="77">
        <v>27916.67</v>
      </c>
      <c r="L102" s="77">
        <v>27916.67</v>
      </c>
      <c r="M102" s="77">
        <v>27916.67</v>
      </c>
      <c r="N102" s="77">
        <v>27916.67</v>
      </c>
      <c r="O102" s="77">
        <v>27916.67</v>
      </c>
      <c r="P102" s="77">
        <v>27916.67</v>
      </c>
      <c r="Q102" s="77">
        <v>27916.67</v>
      </c>
      <c r="R102" s="77">
        <v>27916.66</v>
      </c>
      <c r="S102" s="77">
        <v>27916.66</v>
      </c>
      <c r="T102" s="77">
        <v>27916.66</v>
      </c>
      <c r="U102" s="77">
        <v>27916.66</v>
      </c>
      <c r="V102" s="588">
        <f t="shared" si="14"/>
        <v>334999.99999999988</v>
      </c>
      <c r="W102" s="239"/>
      <c r="X102" s="1"/>
    </row>
    <row r="103" spans="1:24" ht="28.5" x14ac:dyDescent="0.25">
      <c r="A103" s="2" t="s">
        <v>459</v>
      </c>
      <c r="B103" s="2">
        <v>302</v>
      </c>
      <c r="C103" s="496" t="s">
        <v>58</v>
      </c>
      <c r="D103" s="2">
        <v>30202</v>
      </c>
      <c r="E103" s="496" t="s">
        <v>104</v>
      </c>
      <c r="F103" s="555">
        <v>3000</v>
      </c>
      <c r="G103" s="555">
        <v>35111</v>
      </c>
      <c r="H103" s="556" t="s">
        <v>208</v>
      </c>
      <c r="I103" s="557">
        <f t="shared" si="15"/>
        <v>106245.61</v>
      </c>
      <c r="J103" s="77"/>
      <c r="K103" s="77"/>
      <c r="L103" s="77">
        <v>76245.61</v>
      </c>
      <c r="M103" s="77">
        <v>30000</v>
      </c>
      <c r="N103" s="77"/>
      <c r="O103" s="77"/>
      <c r="P103" s="77"/>
      <c r="Q103" s="77"/>
      <c r="R103" s="77"/>
      <c r="S103" s="77"/>
      <c r="T103" s="77"/>
      <c r="U103" s="77"/>
      <c r="V103" s="588">
        <f t="shared" si="14"/>
        <v>106245.61</v>
      </c>
      <c r="W103" s="239"/>
      <c r="X103" s="1"/>
    </row>
    <row r="104" spans="1:24" ht="28.5" x14ac:dyDescent="0.25">
      <c r="A104" s="2" t="s">
        <v>459</v>
      </c>
      <c r="B104" s="2">
        <v>302</v>
      </c>
      <c r="C104" s="496" t="s">
        <v>58</v>
      </c>
      <c r="D104" s="2">
        <v>30202</v>
      </c>
      <c r="E104" s="496" t="s">
        <v>104</v>
      </c>
      <c r="F104" s="555">
        <v>3000</v>
      </c>
      <c r="G104" s="555">
        <v>39411</v>
      </c>
      <c r="H104" s="556" t="s">
        <v>231</v>
      </c>
      <c r="I104" s="557">
        <f t="shared" si="15"/>
        <v>167600</v>
      </c>
      <c r="J104" s="77">
        <v>41900</v>
      </c>
      <c r="K104" s="77">
        <v>41900</v>
      </c>
      <c r="L104" s="77">
        <v>41900</v>
      </c>
      <c r="M104" s="77">
        <v>41900</v>
      </c>
      <c r="N104" s="77">
        <v>0</v>
      </c>
      <c r="O104" s="77">
        <v>0</v>
      </c>
      <c r="P104" s="77">
        <v>0</v>
      </c>
      <c r="Q104" s="77">
        <v>0</v>
      </c>
      <c r="R104" s="77">
        <v>0</v>
      </c>
      <c r="S104" s="77">
        <v>0</v>
      </c>
      <c r="T104" s="77">
        <v>0</v>
      </c>
      <c r="U104" s="77">
        <v>0</v>
      </c>
      <c r="V104" s="588">
        <f t="shared" si="14"/>
        <v>167600</v>
      </c>
      <c r="W104" s="239"/>
      <c r="X104" s="1"/>
    </row>
    <row r="105" spans="1:24" ht="28.5" x14ac:dyDescent="0.25">
      <c r="A105" s="2" t="s">
        <v>459</v>
      </c>
      <c r="B105" s="2">
        <v>302</v>
      </c>
      <c r="C105" s="496" t="s">
        <v>58</v>
      </c>
      <c r="D105" s="2">
        <v>30203</v>
      </c>
      <c r="E105" s="496" t="s">
        <v>105</v>
      </c>
      <c r="F105" s="555">
        <v>3000</v>
      </c>
      <c r="G105" s="555">
        <v>33611</v>
      </c>
      <c r="H105" s="556" t="s">
        <v>198</v>
      </c>
      <c r="I105" s="557">
        <f t="shared" si="15"/>
        <v>85000</v>
      </c>
      <c r="J105" s="77">
        <v>7083.33</v>
      </c>
      <c r="K105" s="77">
        <v>7083.33</v>
      </c>
      <c r="L105" s="77">
        <v>7083.33</v>
      </c>
      <c r="M105" s="77">
        <v>7083.33</v>
      </c>
      <c r="N105" s="77">
        <v>7083.33</v>
      </c>
      <c r="O105" s="77">
        <v>7083.33</v>
      </c>
      <c r="P105" s="77">
        <v>7083.33</v>
      </c>
      <c r="Q105" s="77">
        <v>7083.33</v>
      </c>
      <c r="R105" s="77">
        <v>7083.33</v>
      </c>
      <c r="S105" s="77">
        <v>7083.33</v>
      </c>
      <c r="T105" s="77">
        <v>7083.33</v>
      </c>
      <c r="U105" s="77">
        <v>7083.37</v>
      </c>
      <c r="V105" s="588">
        <f t="shared" si="14"/>
        <v>85000</v>
      </c>
      <c r="W105" s="239"/>
      <c r="X105" s="1"/>
    </row>
    <row r="106" spans="1:24" ht="28.5" x14ac:dyDescent="0.25">
      <c r="A106" s="2" t="s">
        <v>459</v>
      </c>
      <c r="B106" s="2">
        <v>302</v>
      </c>
      <c r="C106" s="496" t="s">
        <v>58</v>
      </c>
      <c r="D106" s="2">
        <v>30203</v>
      </c>
      <c r="E106" s="496" t="s">
        <v>105</v>
      </c>
      <c r="F106" s="555">
        <v>3000</v>
      </c>
      <c r="G106" s="555">
        <v>34311</v>
      </c>
      <c r="H106" s="556" t="s">
        <v>202</v>
      </c>
      <c r="I106" s="557">
        <f t="shared" si="15"/>
        <v>4860319.12</v>
      </c>
      <c r="J106" s="77">
        <v>405000</v>
      </c>
      <c r="K106" s="77">
        <v>405000</v>
      </c>
      <c r="L106" s="77">
        <v>405000</v>
      </c>
      <c r="M106" s="77">
        <v>405000</v>
      </c>
      <c r="N106" s="77">
        <v>405000</v>
      </c>
      <c r="O106" s="77">
        <v>405000</v>
      </c>
      <c r="P106" s="77">
        <v>405000</v>
      </c>
      <c r="Q106" s="77">
        <v>405000</v>
      </c>
      <c r="R106" s="77">
        <v>405000</v>
      </c>
      <c r="S106" s="77">
        <v>405000</v>
      </c>
      <c r="T106" s="77">
        <v>405000</v>
      </c>
      <c r="U106" s="77">
        <v>405319.12</v>
      </c>
      <c r="V106" s="588">
        <f t="shared" si="14"/>
        <v>4860319.12</v>
      </c>
      <c r="W106" s="239"/>
      <c r="X106" s="1"/>
    </row>
    <row r="107" spans="1:24" ht="28.5" x14ac:dyDescent="0.25">
      <c r="A107" s="2" t="s">
        <v>459</v>
      </c>
      <c r="B107" s="2">
        <v>302</v>
      </c>
      <c r="C107" s="496" t="s">
        <v>58</v>
      </c>
      <c r="D107" s="2">
        <v>30203</v>
      </c>
      <c r="E107" s="496" t="s">
        <v>105</v>
      </c>
      <c r="F107" s="555">
        <v>3000</v>
      </c>
      <c r="G107" s="555">
        <v>35111</v>
      </c>
      <c r="H107" s="556" t="s">
        <v>208</v>
      </c>
      <c r="I107" s="557">
        <f t="shared" si="15"/>
        <v>149080.74</v>
      </c>
      <c r="J107" s="77">
        <v>37270.184999999998</v>
      </c>
      <c r="K107" s="77">
        <v>37270.184999999998</v>
      </c>
      <c r="L107" s="77">
        <v>37270.184999999998</v>
      </c>
      <c r="M107" s="77">
        <v>37270.184999999998</v>
      </c>
      <c r="N107" s="77"/>
      <c r="O107" s="77"/>
      <c r="P107" s="77"/>
      <c r="Q107" s="77"/>
      <c r="R107" s="77"/>
      <c r="S107" s="77"/>
      <c r="T107" s="77"/>
      <c r="U107" s="77"/>
      <c r="V107" s="588">
        <f t="shared" si="14"/>
        <v>149080.74</v>
      </c>
      <c r="W107" s="239"/>
      <c r="X107" s="1"/>
    </row>
    <row r="108" spans="1:24" ht="28.5" x14ac:dyDescent="0.25">
      <c r="A108" s="2" t="s">
        <v>459</v>
      </c>
      <c r="B108" s="2">
        <v>302</v>
      </c>
      <c r="C108" s="496" t="s">
        <v>58</v>
      </c>
      <c r="D108" s="2">
        <v>30204</v>
      </c>
      <c r="E108" s="496" t="s">
        <v>106</v>
      </c>
      <c r="F108" s="555">
        <v>3000</v>
      </c>
      <c r="G108" s="555">
        <v>33611</v>
      </c>
      <c r="H108" s="556" t="s">
        <v>198</v>
      </c>
      <c r="I108" s="557">
        <f t="shared" si="15"/>
        <v>45100.002</v>
      </c>
      <c r="J108" s="77">
        <v>0</v>
      </c>
      <c r="K108" s="77">
        <v>7516.6670000000004</v>
      </c>
      <c r="L108" s="77">
        <v>0</v>
      </c>
      <c r="M108" s="77">
        <v>7516.6670000000004</v>
      </c>
      <c r="N108" s="77">
        <v>0</v>
      </c>
      <c r="O108" s="77">
        <v>7516.6670000000004</v>
      </c>
      <c r="P108" s="77">
        <v>0</v>
      </c>
      <c r="Q108" s="77">
        <v>7516.6670000000004</v>
      </c>
      <c r="R108" s="77">
        <v>0</v>
      </c>
      <c r="S108" s="77">
        <v>7516.6670000000004</v>
      </c>
      <c r="T108" s="77">
        <v>0</v>
      </c>
      <c r="U108" s="77">
        <v>7516.6670000000004</v>
      </c>
      <c r="V108" s="588">
        <f t="shared" si="14"/>
        <v>45100.002</v>
      </c>
      <c r="W108" s="239"/>
      <c r="X108" s="1"/>
    </row>
    <row r="109" spans="1:24" ht="18" customHeight="1" x14ac:dyDescent="0.25">
      <c r="A109" s="2" t="s">
        <v>459</v>
      </c>
      <c r="B109" s="2">
        <v>302</v>
      </c>
      <c r="C109" s="496" t="s">
        <v>58</v>
      </c>
      <c r="D109" s="2">
        <v>30204</v>
      </c>
      <c r="E109" s="496" t="s">
        <v>106</v>
      </c>
      <c r="F109" s="555">
        <v>3000</v>
      </c>
      <c r="G109" s="555">
        <v>34111</v>
      </c>
      <c r="H109" s="556" t="s">
        <v>200</v>
      </c>
      <c r="I109" s="557">
        <f t="shared" si="15"/>
        <v>6600</v>
      </c>
      <c r="J109" s="77">
        <v>550</v>
      </c>
      <c r="K109" s="77">
        <v>550</v>
      </c>
      <c r="L109" s="77">
        <v>550</v>
      </c>
      <c r="M109" s="77">
        <v>550</v>
      </c>
      <c r="N109" s="77">
        <v>550</v>
      </c>
      <c r="O109" s="77">
        <v>550</v>
      </c>
      <c r="P109" s="77">
        <v>550</v>
      </c>
      <c r="Q109" s="77">
        <v>550</v>
      </c>
      <c r="R109" s="77">
        <v>550</v>
      </c>
      <c r="S109" s="77">
        <v>550</v>
      </c>
      <c r="T109" s="77">
        <v>550</v>
      </c>
      <c r="U109" s="77">
        <v>550</v>
      </c>
      <c r="V109" s="588">
        <f t="shared" si="14"/>
        <v>6600</v>
      </c>
      <c r="W109" s="239"/>
      <c r="X109" s="1"/>
    </row>
    <row r="110" spans="1:24" ht="28.5" x14ac:dyDescent="0.25">
      <c r="A110" s="2" t="s">
        <v>459</v>
      </c>
      <c r="B110" s="2">
        <v>302</v>
      </c>
      <c r="C110" s="496" t="s">
        <v>58</v>
      </c>
      <c r="D110" s="2">
        <v>30204</v>
      </c>
      <c r="E110" s="496" t="s">
        <v>106</v>
      </c>
      <c r="F110" s="555">
        <v>3000</v>
      </c>
      <c r="G110" s="555">
        <v>34211</v>
      </c>
      <c r="H110" s="556" t="s">
        <v>201</v>
      </c>
      <c r="I110" s="557">
        <f t="shared" si="15"/>
        <v>36000</v>
      </c>
      <c r="J110" s="77">
        <v>3000</v>
      </c>
      <c r="K110" s="77">
        <v>3000</v>
      </c>
      <c r="L110" s="77">
        <v>3000</v>
      </c>
      <c r="M110" s="77">
        <v>3000</v>
      </c>
      <c r="N110" s="77">
        <v>3000</v>
      </c>
      <c r="O110" s="77">
        <v>3000</v>
      </c>
      <c r="P110" s="77">
        <v>3000</v>
      </c>
      <c r="Q110" s="77">
        <v>3000</v>
      </c>
      <c r="R110" s="77">
        <v>3000</v>
      </c>
      <c r="S110" s="77">
        <v>3000</v>
      </c>
      <c r="T110" s="77">
        <v>3000</v>
      </c>
      <c r="U110" s="77">
        <v>3000</v>
      </c>
      <c r="V110" s="588">
        <f t="shared" si="14"/>
        <v>36000</v>
      </c>
      <c r="W110" s="239"/>
      <c r="X110" s="1"/>
    </row>
    <row r="111" spans="1:24" ht="28.5" x14ac:dyDescent="0.25">
      <c r="A111" s="2" t="s">
        <v>459</v>
      </c>
      <c r="B111" s="2">
        <v>302</v>
      </c>
      <c r="C111" s="496" t="s">
        <v>58</v>
      </c>
      <c r="D111" s="2">
        <v>30204</v>
      </c>
      <c r="E111" s="496" t="s">
        <v>106</v>
      </c>
      <c r="F111" s="555">
        <v>3000</v>
      </c>
      <c r="G111" s="555">
        <v>35111</v>
      </c>
      <c r="H111" s="556" t="s">
        <v>208</v>
      </c>
      <c r="I111" s="557">
        <f t="shared" si="15"/>
        <v>21000</v>
      </c>
      <c r="J111" s="77">
        <v>0</v>
      </c>
      <c r="K111" s="77">
        <v>0</v>
      </c>
      <c r="L111" s="77">
        <v>7000</v>
      </c>
      <c r="M111" s="77">
        <v>0</v>
      </c>
      <c r="N111" s="77">
        <v>0</v>
      </c>
      <c r="O111" s="77">
        <v>7000</v>
      </c>
      <c r="P111" s="77">
        <v>0</v>
      </c>
      <c r="Q111" s="77">
        <v>0</v>
      </c>
      <c r="R111" s="77">
        <v>7000</v>
      </c>
      <c r="S111" s="77">
        <v>0</v>
      </c>
      <c r="T111" s="77">
        <v>0</v>
      </c>
      <c r="U111" s="77">
        <v>0</v>
      </c>
      <c r="V111" s="588">
        <f t="shared" si="14"/>
        <v>21000</v>
      </c>
      <c r="W111" s="239"/>
      <c r="X111" s="1"/>
    </row>
    <row r="112" spans="1:24" ht="18" customHeight="1" x14ac:dyDescent="0.25">
      <c r="A112" s="2" t="s">
        <v>459</v>
      </c>
      <c r="B112" s="2">
        <v>302</v>
      </c>
      <c r="C112" s="496" t="s">
        <v>58</v>
      </c>
      <c r="D112" s="2">
        <v>30201</v>
      </c>
      <c r="E112" s="496" t="s">
        <v>58</v>
      </c>
      <c r="F112" s="545">
        <v>4000</v>
      </c>
      <c r="G112" s="545">
        <v>45114</v>
      </c>
      <c r="H112" s="567" t="s">
        <v>242</v>
      </c>
      <c r="I112" s="568">
        <v>8819555.4100000001</v>
      </c>
      <c r="J112" s="77">
        <v>0</v>
      </c>
      <c r="K112" s="77">
        <v>819555.41</v>
      </c>
      <c r="L112" s="77">
        <v>0</v>
      </c>
      <c r="M112" s="77">
        <v>2000000</v>
      </c>
      <c r="N112" s="77">
        <v>0</v>
      </c>
      <c r="O112" s="77">
        <v>2000000</v>
      </c>
      <c r="P112" s="77">
        <v>0</v>
      </c>
      <c r="Q112" s="77">
        <v>2000000</v>
      </c>
      <c r="R112" s="77">
        <v>0</v>
      </c>
      <c r="S112" s="77">
        <v>2000000</v>
      </c>
      <c r="T112" s="77">
        <v>0</v>
      </c>
      <c r="U112" s="77">
        <v>0</v>
      </c>
      <c r="V112" s="588">
        <f t="shared" si="14"/>
        <v>8819555.4100000001</v>
      </c>
      <c r="W112" s="239"/>
      <c r="X112" s="1"/>
    </row>
    <row r="113" spans="1:24" ht="18" customHeight="1" x14ac:dyDescent="0.25">
      <c r="A113" s="2" t="s">
        <v>459</v>
      </c>
      <c r="B113" s="2">
        <v>302</v>
      </c>
      <c r="C113" s="496" t="s">
        <v>58</v>
      </c>
      <c r="D113" s="2">
        <v>30202</v>
      </c>
      <c r="E113" s="496" t="s">
        <v>104</v>
      </c>
      <c r="F113" s="545">
        <v>4000</v>
      </c>
      <c r="G113" s="545">
        <v>44111</v>
      </c>
      <c r="H113" s="567" t="s">
        <v>237</v>
      </c>
      <c r="I113" s="568">
        <v>800000</v>
      </c>
      <c r="J113" s="77">
        <v>0</v>
      </c>
      <c r="K113" s="77">
        <v>0</v>
      </c>
      <c r="L113" s="77">
        <v>0</v>
      </c>
      <c r="M113" s="77">
        <v>800000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588">
        <f t="shared" si="14"/>
        <v>800000</v>
      </c>
      <c r="W113" s="239"/>
      <c r="X113" s="1"/>
    </row>
    <row r="114" spans="1:24" ht="28.5" x14ac:dyDescent="0.25">
      <c r="A114" s="2" t="s">
        <v>459</v>
      </c>
      <c r="B114" s="2">
        <v>302</v>
      </c>
      <c r="C114" s="496" t="s">
        <v>58</v>
      </c>
      <c r="D114" s="2">
        <v>30201</v>
      </c>
      <c r="E114" s="496" t="s">
        <v>58</v>
      </c>
      <c r="F114" s="2">
        <v>5000</v>
      </c>
      <c r="G114" s="2">
        <v>51512</v>
      </c>
      <c r="H114" s="259" t="s">
        <v>248</v>
      </c>
      <c r="I114" s="77">
        <v>50000</v>
      </c>
      <c r="J114" s="77">
        <v>16666.669999999998</v>
      </c>
      <c r="K114" s="77">
        <v>16666.669999999998</v>
      </c>
      <c r="L114" s="77">
        <v>16666.66</v>
      </c>
      <c r="M114" s="77">
        <v>0</v>
      </c>
      <c r="N114" s="77">
        <v>0</v>
      </c>
      <c r="O114" s="77"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588">
        <f t="shared" si="14"/>
        <v>50000</v>
      </c>
      <c r="W114" s="239"/>
      <c r="X114" s="1"/>
    </row>
    <row r="115" spans="1:24" ht="18" customHeight="1" x14ac:dyDescent="0.25">
      <c r="A115" s="2" t="s">
        <v>459</v>
      </c>
      <c r="B115" s="2">
        <v>302</v>
      </c>
      <c r="C115" s="496" t="s">
        <v>58</v>
      </c>
      <c r="D115" s="2">
        <v>30201</v>
      </c>
      <c r="E115" s="496" t="s">
        <v>58</v>
      </c>
      <c r="F115" s="2">
        <v>5000</v>
      </c>
      <c r="G115" s="2">
        <v>59112</v>
      </c>
      <c r="H115" s="259" t="s">
        <v>271</v>
      </c>
      <c r="I115" s="77">
        <v>4399000</v>
      </c>
      <c r="J115" s="77">
        <v>0</v>
      </c>
      <c r="K115" s="77">
        <v>0</v>
      </c>
      <c r="L115" s="77">
        <v>0</v>
      </c>
      <c r="M115" s="77">
        <v>4399000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588">
        <f t="shared" si="14"/>
        <v>4399000</v>
      </c>
      <c r="W115" s="239"/>
      <c r="X115" s="1"/>
    </row>
    <row r="116" spans="1:24" ht="28.5" x14ac:dyDescent="0.25">
      <c r="A116" s="2" t="s">
        <v>459</v>
      </c>
      <c r="B116" s="2">
        <v>302</v>
      </c>
      <c r="C116" s="496" t="s">
        <v>58</v>
      </c>
      <c r="D116" s="2">
        <v>30202</v>
      </c>
      <c r="E116" s="496" t="s">
        <v>104</v>
      </c>
      <c r="F116" s="2">
        <v>5000</v>
      </c>
      <c r="G116" s="2">
        <v>51512</v>
      </c>
      <c r="H116" s="259" t="s">
        <v>248</v>
      </c>
      <c r="I116" s="77">
        <v>180000</v>
      </c>
      <c r="J116" s="77">
        <v>123333.33</v>
      </c>
      <c r="K116" s="77">
        <v>28333.33</v>
      </c>
      <c r="L116" s="77">
        <v>28333.34</v>
      </c>
      <c r="M116" s="77">
        <v>0</v>
      </c>
      <c r="N116" s="77">
        <v>0</v>
      </c>
      <c r="O116" s="77"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588">
        <f t="shared" si="14"/>
        <v>180000</v>
      </c>
      <c r="W116" s="239"/>
      <c r="X116" s="1"/>
    </row>
    <row r="117" spans="1:24" ht="18" customHeight="1" x14ac:dyDescent="0.25">
      <c r="A117" s="2" t="s">
        <v>459</v>
      </c>
      <c r="B117" s="2">
        <v>302</v>
      </c>
      <c r="C117" s="496" t="s">
        <v>58</v>
      </c>
      <c r="D117" s="2">
        <v>30202</v>
      </c>
      <c r="E117" s="496" t="s">
        <v>104</v>
      </c>
      <c r="F117" s="2">
        <v>5000</v>
      </c>
      <c r="G117" s="2">
        <v>52112</v>
      </c>
      <c r="H117" s="259" t="s">
        <v>250</v>
      </c>
      <c r="I117" s="77">
        <v>325000</v>
      </c>
      <c r="J117" s="77">
        <v>0</v>
      </c>
      <c r="K117" s="77">
        <v>0</v>
      </c>
      <c r="L117" s="77">
        <v>0</v>
      </c>
      <c r="M117" s="77">
        <v>325000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588">
        <f t="shared" si="14"/>
        <v>325000</v>
      </c>
      <c r="W117" s="239"/>
      <c r="X117" s="1"/>
    </row>
    <row r="118" spans="1:24" ht="28.5" x14ac:dyDescent="0.25">
      <c r="A118" s="2" t="s">
        <v>459</v>
      </c>
      <c r="B118" s="2">
        <v>302</v>
      </c>
      <c r="C118" s="496" t="s">
        <v>58</v>
      </c>
      <c r="D118" s="2">
        <v>30203</v>
      </c>
      <c r="E118" s="496" t="s">
        <v>105</v>
      </c>
      <c r="F118" s="2">
        <v>5000</v>
      </c>
      <c r="G118" s="2">
        <v>51512</v>
      </c>
      <c r="H118" s="259" t="s">
        <v>248</v>
      </c>
      <c r="I118" s="77">
        <v>60000</v>
      </c>
      <c r="J118" s="77">
        <v>48000</v>
      </c>
      <c r="K118" s="77">
        <v>12000</v>
      </c>
      <c r="L118" s="77"/>
      <c r="M118" s="77">
        <v>0</v>
      </c>
      <c r="N118" s="77">
        <v>0</v>
      </c>
      <c r="O118" s="77">
        <v>0</v>
      </c>
      <c r="P118" s="77">
        <v>0</v>
      </c>
      <c r="Q118" s="77">
        <v>0</v>
      </c>
      <c r="R118" s="77">
        <v>0</v>
      </c>
      <c r="S118" s="77">
        <v>0</v>
      </c>
      <c r="T118" s="77">
        <v>0</v>
      </c>
      <c r="U118" s="77">
        <v>0</v>
      </c>
      <c r="V118" s="588">
        <f t="shared" si="14"/>
        <v>60000</v>
      </c>
      <c r="W118" s="239"/>
      <c r="X118" s="1"/>
    </row>
    <row r="119" spans="1:24" ht="28.5" x14ac:dyDescent="0.25">
      <c r="A119" s="2">
        <v>4</v>
      </c>
      <c r="B119" s="2">
        <v>304</v>
      </c>
      <c r="C119" s="1" t="s">
        <v>60</v>
      </c>
      <c r="D119" s="2">
        <v>30401</v>
      </c>
      <c r="E119" s="1" t="s">
        <v>60</v>
      </c>
      <c r="F119" s="546">
        <v>2000</v>
      </c>
      <c r="G119" s="546">
        <v>21111</v>
      </c>
      <c r="H119" s="548" t="s">
        <v>132</v>
      </c>
      <c r="I119" s="547">
        <v>271479.65000000002</v>
      </c>
      <c r="J119" s="77">
        <v>0</v>
      </c>
      <c r="K119" s="77">
        <v>90493.21</v>
      </c>
      <c r="L119" s="77">
        <v>0</v>
      </c>
      <c r="M119" s="77">
        <v>90493.21</v>
      </c>
      <c r="N119" s="77">
        <v>0</v>
      </c>
      <c r="O119" s="77">
        <v>0</v>
      </c>
      <c r="P119" s="77">
        <v>90493.23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588">
        <f t="shared" si="14"/>
        <v>271479.65000000002</v>
      </c>
      <c r="W119" s="2"/>
      <c r="X119" s="2"/>
    </row>
    <row r="120" spans="1:24" ht="18" customHeight="1" x14ac:dyDescent="0.25">
      <c r="A120" s="2">
        <v>4</v>
      </c>
      <c r="B120" s="2">
        <v>304</v>
      </c>
      <c r="C120" s="1" t="s">
        <v>60</v>
      </c>
      <c r="D120" s="2">
        <v>30401</v>
      </c>
      <c r="E120" s="1" t="s">
        <v>60</v>
      </c>
      <c r="F120" s="546">
        <v>2000</v>
      </c>
      <c r="G120" s="546">
        <v>21511</v>
      </c>
      <c r="H120" s="548" t="s">
        <v>136</v>
      </c>
      <c r="I120" s="547">
        <v>26661</v>
      </c>
      <c r="J120" s="77">
        <v>0</v>
      </c>
      <c r="K120" s="77">
        <v>1551</v>
      </c>
      <c r="L120" s="77">
        <v>4751</v>
      </c>
      <c r="M120" s="77">
        <v>1551</v>
      </c>
      <c r="N120" s="77">
        <v>1551</v>
      </c>
      <c r="O120" s="77">
        <v>1551</v>
      </c>
      <c r="P120" s="77">
        <v>4751</v>
      </c>
      <c r="Q120" s="77">
        <v>1551</v>
      </c>
      <c r="R120" s="77">
        <v>1551</v>
      </c>
      <c r="S120" s="77">
        <v>7853</v>
      </c>
      <c r="T120" s="77">
        <v>0</v>
      </c>
      <c r="U120" s="77">
        <v>0</v>
      </c>
      <c r="V120" s="588">
        <f t="shared" si="14"/>
        <v>26661</v>
      </c>
      <c r="W120" s="2"/>
      <c r="X120" s="2"/>
    </row>
    <row r="121" spans="1:24" ht="18" customHeight="1" x14ac:dyDescent="0.25">
      <c r="A121" s="2">
        <v>4</v>
      </c>
      <c r="B121" s="2">
        <v>304</v>
      </c>
      <c r="C121" s="1" t="s">
        <v>60</v>
      </c>
      <c r="D121" s="2">
        <v>30401</v>
      </c>
      <c r="E121" s="1" t="s">
        <v>60</v>
      </c>
      <c r="F121" s="546">
        <v>2000</v>
      </c>
      <c r="G121" s="546">
        <v>21611</v>
      </c>
      <c r="H121" s="548" t="s">
        <v>137</v>
      </c>
      <c r="I121" s="547">
        <v>66030.179999999993</v>
      </c>
      <c r="J121" s="77">
        <v>0</v>
      </c>
      <c r="K121" s="77">
        <v>22010.06</v>
      </c>
      <c r="L121" s="77">
        <v>0</v>
      </c>
      <c r="M121" s="77">
        <v>0</v>
      </c>
      <c r="N121" s="77">
        <v>22010.06</v>
      </c>
      <c r="O121" s="77">
        <v>0</v>
      </c>
      <c r="P121" s="77">
        <v>0</v>
      </c>
      <c r="Q121" s="77">
        <v>22010.06</v>
      </c>
      <c r="R121" s="77">
        <v>0</v>
      </c>
      <c r="S121" s="77">
        <v>0</v>
      </c>
      <c r="T121" s="77">
        <v>0</v>
      </c>
      <c r="U121" s="77">
        <v>0</v>
      </c>
      <c r="V121" s="588">
        <f t="shared" si="14"/>
        <v>66030.180000000008</v>
      </c>
      <c r="W121" s="239"/>
      <c r="X121" s="1"/>
    </row>
    <row r="122" spans="1:24" ht="18" customHeight="1" x14ac:dyDescent="0.25">
      <c r="A122" s="2">
        <v>62</v>
      </c>
      <c r="B122" s="2">
        <v>304</v>
      </c>
      <c r="C122" s="1" t="s">
        <v>60</v>
      </c>
      <c r="D122" s="2">
        <v>30405</v>
      </c>
      <c r="E122" s="1" t="s">
        <v>60</v>
      </c>
      <c r="F122" s="546">
        <v>2000</v>
      </c>
      <c r="G122" s="546">
        <v>24111</v>
      </c>
      <c r="H122" s="548" t="s">
        <v>143</v>
      </c>
      <c r="I122" s="547">
        <v>5683370</v>
      </c>
      <c r="J122" s="77">
        <v>0</v>
      </c>
      <c r="K122" s="77">
        <v>0</v>
      </c>
      <c r="L122" s="77">
        <v>0</v>
      </c>
      <c r="M122" s="77">
        <v>5683370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588">
        <f t="shared" si="14"/>
        <v>5683370</v>
      </c>
      <c r="W122" s="239"/>
      <c r="X122" s="1"/>
    </row>
    <row r="123" spans="1:24" ht="18" customHeight="1" x14ac:dyDescent="0.25">
      <c r="A123" s="2">
        <v>4</v>
      </c>
      <c r="B123" s="2">
        <v>304</v>
      </c>
      <c r="C123" s="1" t="s">
        <v>60</v>
      </c>
      <c r="D123" s="2">
        <v>30405</v>
      </c>
      <c r="E123" s="1" t="s">
        <v>60</v>
      </c>
      <c r="F123" s="546">
        <v>2000</v>
      </c>
      <c r="G123" s="546">
        <v>24211</v>
      </c>
      <c r="H123" s="548" t="s">
        <v>144</v>
      </c>
      <c r="I123" s="547">
        <v>5327500</v>
      </c>
      <c r="J123" s="77">
        <v>0</v>
      </c>
      <c r="K123" s="77">
        <v>0</v>
      </c>
      <c r="L123" s="77">
        <v>0</v>
      </c>
      <c r="M123" s="77">
        <v>5327500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588">
        <f t="shared" si="14"/>
        <v>5327500</v>
      </c>
      <c r="W123" s="239"/>
      <c r="X123" s="1"/>
    </row>
    <row r="124" spans="1:24" ht="18" customHeight="1" x14ac:dyDescent="0.25">
      <c r="A124" s="2">
        <v>4</v>
      </c>
      <c r="B124" s="2">
        <v>304</v>
      </c>
      <c r="C124" s="1" t="s">
        <v>60</v>
      </c>
      <c r="D124" s="2">
        <v>30401</v>
      </c>
      <c r="E124" s="1" t="s">
        <v>60</v>
      </c>
      <c r="F124" s="546">
        <v>2000</v>
      </c>
      <c r="G124" s="546">
        <v>26111</v>
      </c>
      <c r="H124" s="548" t="s">
        <v>157</v>
      </c>
      <c r="I124" s="547">
        <v>857900</v>
      </c>
      <c r="J124" s="77">
        <v>71491.66</v>
      </c>
      <c r="K124" s="77">
        <v>71491.66</v>
      </c>
      <c r="L124" s="77">
        <v>71491.66</v>
      </c>
      <c r="M124" s="77">
        <v>71491.66</v>
      </c>
      <c r="N124" s="77">
        <v>71491.66</v>
      </c>
      <c r="O124" s="77">
        <v>71491.66</v>
      </c>
      <c r="P124" s="77">
        <v>71491.66</v>
      </c>
      <c r="Q124" s="77">
        <v>71491.66</v>
      </c>
      <c r="R124" s="77">
        <v>71491.66</v>
      </c>
      <c r="S124" s="77">
        <v>71491.66</v>
      </c>
      <c r="T124" s="77">
        <v>71491.7</v>
      </c>
      <c r="U124" s="77">
        <v>71491.7</v>
      </c>
      <c r="V124" s="588">
        <f t="shared" si="14"/>
        <v>857900.00000000012</v>
      </c>
      <c r="W124" s="1"/>
      <c r="X124" s="1"/>
    </row>
    <row r="125" spans="1:24" ht="18" customHeight="1" x14ac:dyDescent="0.25">
      <c r="A125" s="2">
        <v>4</v>
      </c>
      <c r="B125" s="2">
        <v>304</v>
      </c>
      <c r="C125" s="1" t="s">
        <v>60</v>
      </c>
      <c r="D125" s="2">
        <v>30401</v>
      </c>
      <c r="E125" s="1" t="s">
        <v>60</v>
      </c>
      <c r="F125" s="546">
        <v>2000</v>
      </c>
      <c r="G125" s="546">
        <v>27111</v>
      </c>
      <c r="H125" s="548" t="s">
        <v>158</v>
      </c>
      <c r="I125" s="547">
        <v>30900</v>
      </c>
      <c r="J125" s="77">
        <v>0</v>
      </c>
      <c r="K125" s="77">
        <v>30900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588">
        <f t="shared" si="14"/>
        <v>30900</v>
      </c>
      <c r="W125" s="1"/>
      <c r="X125" s="1"/>
    </row>
    <row r="126" spans="1:24" ht="42.75" x14ac:dyDescent="0.25">
      <c r="A126" s="2">
        <v>4</v>
      </c>
      <c r="B126" s="2">
        <v>304</v>
      </c>
      <c r="C126" s="1" t="s">
        <v>60</v>
      </c>
      <c r="D126" s="2">
        <v>30401</v>
      </c>
      <c r="E126" s="1" t="s">
        <v>60</v>
      </c>
      <c r="F126" s="546">
        <v>2000</v>
      </c>
      <c r="G126" s="546">
        <v>29411</v>
      </c>
      <c r="H126" s="548" t="s">
        <v>169</v>
      </c>
      <c r="I126" s="547">
        <v>5596</v>
      </c>
      <c r="J126" s="77">
        <v>0</v>
      </c>
      <c r="K126" s="115">
        <v>5596</v>
      </c>
      <c r="L126" s="115">
        <v>0</v>
      </c>
      <c r="M126" s="115">
        <v>0</v>
      </c>
      <c r="N126" s="115">
        <v>0</v>
      </c>
      <c r="O126" s="115">
        <v>0</v>
      </c>
      <c r="P126" s="115">
        <v>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588">
        <f t="shared" si="14"/>
        <v>5596</v>
      </c>
      <c r="W126" s="1"/>
      <c r="X126" s="1"/>
    </row>
    <row r="127" spans="1:24" ht="28.5" x14ac:dyDescent="0.25">
      <c r="A127" s="2">
        <v>4</v>
      </c>
      <c r="B127" s="2">
        <v>304</v>
      </c>
      <c r="C127" s="1" t="s">
        <v>60</v>
      </c>
      <c r="D127" s="2">
        <v>30405</v>
      </c>
      <c r="E127" s="1" t="s">
        <v>60</v>
      </c>
      <c r="F127" s="546">
        <v>2000</v>
      </c>
      <c r="G127" s="546">
        <v>24911</v>
      </c>
      <c r="H127" s="548" t="s">
        <v>151</v>
      </c>
      <c r="I127" s="547">
        <v>989130</v>
      </c>
      <c r="J127" s="77">
        <v>0</v>
      </c>
      <c r="K127" s="77">
        <v>0</v>
      </c>
      <c r="L127" s="77">
        <v>0</v>
      </c>
      <c r="M127" s="77">
        <v>989130</v>
      </c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588">
        <f t="shared" si="14"/>
        <v>989130</v>
      </c>
      <c r="W127" s="1"/>
      <c r="X127" s="1"/>
    </row>
    <row r="128" spans="1:24" ht="18" customHeight="1" x14ac:dyDescent="0.25">
      <c r="A128" s="2">
        <v>4</v>
      </c>
      <c r="B128" s="2">
        <v>304</v>
      </c>
      <c r="C128" s="1" t="s">
        <v>60</v>
      </c>
      <c r="D128" s="2">
        <v>30401</v>
      </c>
      <c r="E128" s="1" t="s">
        <v>60</v>
      </c>
      <c r="F128" s="555">
        <v>3000</v>
      </c>
      <c r="G128" s="555">
        <v>32911</v>
      </c>
      <c r="H128" s="556" t="s">
        <v>192</v>
      </c>
      <c r="I128" s="557">
        <f>SUM(J128:U128)</f>
        <v>570800</v>
      </c>
      <c r="J128" s="77">
        <v>45900</v>
      </c>
      <c r="K128" s="77">
        <v>45900</v>
      </c>
      <c r="L128" s="77">
        <v>45900</v>
      </c>
      <c r="M128" s="77">
        <v>45900</v>
      </c>
      <c r="N128" s="77">
        <v>45900</v>
      </c>
      <c r="O128" s="77">
        <v>45900</v>
      </c>
      <c r="P128" s="77">
        <v>45900</v>
      </c>
      <c r="Q128" s="77">
        <v>45900</v>
      </c>
      <c r="R128" s="77">
        <v>65900</v>
      </c>
      <c r="S128" s="77">
        <v>45900</v>
      </c>
      <c r="T128" s="77">
        <v>45900</v>
      </c>
      <c r="U128" s="77">
        <v>45900</v>
      </c>
      <c r="V128" s="588">
        <f t="shared" si="14"/>
        <v>570800</v>
      </c>
      <c r="W128" s="1"/>
      <c r="X128" s="1"/>
    </row>
    <row r="129" spans="1:24" ht="30" customHeight="1" x14ac:dyDescent="0.25">
      <c r="A129" s="2">
        <v>4</v>
      </c>
      <c r="B129" s="2">
        <v>304</v>
      </c>
      <c r="C129" s="1" t="s">
        <v>60</v>
      </c>
      <c r="D129" s="2">
        <v>30401</v>
      </c>
      <c r="E129" s="1" t="s">
        <v>60</v>
      </c>
      <c r="F129" s="598">
        <v>3000</v>
      </c>
      <c r="G129" s="598">
        <v>33611</v>
      </c>
      <c r="H129" s="599" t="s">
        <v>198</v>
      </c>
      <c r="I129" s="630">
        <f t="shared" ref="I129" si="16">SUM(J129:U129)</f>
        <v>38447.800000000003</v>
      </c>
      <c r="J129" s="77">
        <v>0</v>
      </c>
      <c r="K129" s="77">
        <f>'REG. DE HACIENDA'!K82</f>
        <v>0</v>
      </c>
      <c r="L129" s="77">
        <f>'REG. DE HACIENDA'!L82</f>
        <v>0</v>
      </c>
      <c r="M129" s="77">
        <v>0</v>
      </c>
      <c r="N129" s="77">
        <f>'REG. DE HACIENDA'!N82</f>
        <v>0</v>
      </c>
      <c r="O129" s="77">
        <f>'REG. DE HACIENDA'!O82</f>
        <v>0</v>
      </c>
      <c r="P129" s="119">
        <v>38447.800000000003</v>
      </c>
      <c r="Q129" s="77">
        <f>'REG. DE HACIENDA'!Q82</f>
        <v>0</v>
      </c>
      <c r="R129" s="77">
        <f>'REG. DE HACIENDA'!R82</f>
        <v>0</v>
      </c>
      <c r="S129" s="77">
        <f>'REG. DE HACIENDA'!S82</f>
        <v>0</v>
      </c>
      <c r="T129" s="77">
        <v>0</v>
      </c>
      <c r="U129" s="77">
        <v>0</v>
      </c>
      <c r="V129" s="588">
        <f t="shared" si="14"/>
        <v>38447.800000000003</v>
      </c>
      <c r="W129" s="1"/>
      <c r="X129" s="1"/>
    </row>
    <row r="130" spans="1:24" ht="28.5" x14ac:dyDescent="0.25">
      <c r="A130" s="2">
        <v>4</v>
      </c>
      <c r="B130" s="2">
        <v>304</v>
      </c>
      <c r="C130" s="1" t="s">
        <v>60</v>
      </c>
      <c r="D130" s="2">
        <v>30401</v>
      </c>
      <c r="E130" s="1" t="s">
        <v>60</v>
      </c>
      <c r="F130" s="555">
        <v>3000</v>
      </c>
      <c r="G130" s="555">
        <v>35511</v>
      </c>
      <c r="H130" s="556" t="s">
        <v>212</v>
      </c>
      <c r="I130" s="557">
        <f>SUM(J130:U130)</f>
        <v>50000</v>
      </c>
      <c r="J130" s="77"/>
      <c r="K130" s="77"/>
      <c r="L130" s="77">
        <v>25000</v>
      </c>
      <c r="M130" s="77"/>
      <c r="N130" s="77"/>
      <c r="O130" s="77"/>
      <c r="P130" s="77">
        <v>25000</v>
      </c>
      <c r="Q130" s="77"/>
      <c r="R130" s="77"/>
      <c r="S130" s="77"/>
      <c r="T130" s="77"/>
      <c r="U130" s="77"/>
      <c r="V130" s="588">
        <f t="shared" si="14"/>
        <v>50000</v>
      </c>
      <c r="W130" s="2"/>
      <c r="X130" s="2"/>
    </row>
    <row r="131" spans="1:24" ht="18" customHeight="1" x14ac:dyDescent="0.25">
      <c r="A131" s="2" t="str">
        <f>'[9]30301'!$A$12</f>
        <v>07</v>
      </c>
      <c r="B131" s="2">
        <v>303</v>
      </c>
      <c r="C131" s="496" t="str">
        <f>'[9]30301'!$F$5</f>
        <v>SECRETARÍA DE OBRAS PÚBLICAS Y DESARROLLO URBANO</v>
      </c>
      <c r="D131" s="2">
        <f>'[9]30301'!$F$4</f>
        <v>30301</v>
      </c>
      <c r="E131" s="496" t="str">
        <f>'[9]30301'!$F$5</f>
        <v>SECRETARÍA DE OBRAS PÚBLICAS Y DESARROLLO URBANO</v>
      </c>
      <c r="F131" s="546">
        <v>2000</v>
      </c>
      <c r="G131" s="546">
        <v>24211</v>
      </c>
      <c r="H131" s="548" t="s">
        <v>144</v>
      </c>
      <c r="I131" s="547">
        <f>'SEC OBRAS PUBLICAS'!I22</f>
        <v>5820000.0000000009</v>
      </c>
      <c r="J131" s="77">
        <f>'SEC OBRAS PUBLICAS'!J22</f>
        <v>0</v>
      </c>
      <c r="K131" s="77">
        <f>'SEC OBRAS PUBLICAS'!K22</f>
        <v>0</v>
      </c>
      <c r="L131" s="77">
        <f>'SEC OBRAS PUBLICAS'!L22</f>
        <v>2594999.9900000002</v>
      </c>
      <c r="M131" s="77">
        <f>'SEC OBRAS PUBLICAS'!M22</f>
        <v>358333.33</v>
      </c>
      <c r="N131" s="77">
        <f>'SEC OBRAS PUBLICAS'!N22</f>
        <v>358333.33</v>
      </c>
      <c r="O131" s="77">
        <f>'SEC OBRAS PUBLICAS'!O22</f>
        <v>358333.33</v>
      </c>
      <c r="P131" s="77">
        <f>'SEC OBRAS PUBLICAS'!P22</f>
        <v>358333.33</v>
      </c>
      <c r="Q131" s="77">
        <f>'SEC OBRAS PUBLICAS'!Q22</f>
        <v>358333.33</v>
      </c>
      <c r="R131" s="77">
        <f>'SEC OBRAS PUBLICAS'!R22</f>
        <v>358333.33</v>
      </c>
      <c r="S131" s="77">
        <f>'SEC OBRAS PUBLICAS'!S22</f>
        <v>358333.33</v>
      </c>
      <c r="T131" s="77">
        <f>'SEC OBRAS PUBLICAS'!T22</f>
        <v>358333.33</v>
      </c>
      <c r="U131" s="77">
        <f>'SEC OBRAS PUBLICAS'!U22</f>
        <v>358333.37</v>
      </c>
      <c r="V131" s="588">
        <f t="shared" si="14"/>
        <v>5820000.0000000009</v>
      </c>
      <c r="W131" s="2"/>
      <c r="X131" s="2"/>
    </row>
    <row r="132" spans="1:24" ht="18" customHeight="1" x14ac:dyDescent="0.25">
      <c r="A132" s="2" t="str">
        <f>'[9]30301'!$A$12</f>
        <v>07</v>
      </c>
      <c r="B132" s="2">
        <v>303</v>
      </c>
      <c r="C132" s="496" t="str">
        <f>'[9]30301'!$F$5</f>
        <v>SECRETARÍA DE OBRAS PÚBLICAS Y DESARROLLO URBANO</v>
      </c>
      <c r="D132" s="2">
        <f>'[9]30301'!$F$4</f>
        <v>30301</v>
      </c>
      <c r="E132" s="496" t="str">
        <f>'[9]30301'!$F$5</f>
        <v>SECRETARÍA DE OBRAS PÚBLICAS Y DESARROLLO URBANO</v>
      </c>
      <c r="F132" s="546">
        <v>2000</v>
      </c>
      <c r="G132" s="546">
        <v>21611</v>
      </c>
      <c r="H132" s="548" t="s">
        <v>137</v>
      </c>
      <c r="I132" s="547">
        <f>'SEC OBRAS PUBLICAS'!I16</f>
        <v>50400</v>
      </c>
      <c r="J132" s="77">
        <f>'SEC OBRAS PUBLICAS'!J16</f>
        <v>0</v>
      </c>
      <c r="K132" s="77">
        <f>'SEC OBRAS PUBLICAS'!K16</f>
        <v>0</v>
      </c>
      <c r="L132" s="77">
        <f>'SEC OBRAS PUBLICAS'!L16</f>
        <v>23995</v>
      </c>
      <c r="M132" s="77">
        <f>'SEC OBRAS PUBLICAS'!M16</f>
        <v>0</v>
      </c>
      <c r="N132" s="77">
        <f>'SEC OBRAS PUBLICAS'!N16</f>
        <v>0</v>
      </c>
      <c r="O132" s="77">
        <f>'SEC OBRAS PUBLICAS'!O16</f>
        <v>0</v>
      </c>
      <c r="P132" s="77">
        <f>'SEC OBRAS PUBLICAS'!P16</f>
        <v>23995</v>
      </c>
      <c r="Q132" s="77">
        <f>'SEC OBRAS PUBLICAS'!Q16</f>
        <v>0</v>
      </c>
      <c r="R132" s="77">
        <f>'SEC OBRAS PUBLICAS'!R16</f>
        <v>0</v>
      </c>
      <c r="S132" s="77">
        <f>'SEC OBRAS PUBLICAS'!S16</f>
        <v>0</v>
      </c>
      <c r="T132" s="77">
        <f>'SEC OBRAS PUBLICAS'!T16</f>
        <v>0</v>
      </c>
      <c r="U132" s="77">
        <f>'SEC OBRAS PUBLICAS'!U16</f>
        <v>2410</v>
      </c>
      <c r="V132" s="588">
        <f t="shared" si="14"/>
        <v>50400</v>
      </c>
      <c r="W132" s="2"/>
      <c r="X132" s="2"/>
    </row>
    <row r="133" spans="1:24" ht="18" customHeight="1" x14ac:dyDescent="0.25">
      <c r="A133" s="2" t="str">
        <f>'[9]30301'!$A$12</f>
        <v>07</v>
      </c>
      <c r="B133" s="2">
        <v>303</v>
      </c>
      <c r="C133" s="496" t="str">
        <f>'[9]30301'!$F$5</f>
        <v>SECRETARÍA DE OBRAS PÚBLICAS Y DESARROLLO URBANO</v>
      </c>
      <c r="D133" s="2">
        <f>'[9]30301'!$F$4</f>
        <v>30301</v>
      </c>
      <c r="E133" s="496" t="str">
        <f>'[9]30301'!$F$5</f>
        <v>SECRETARÍA DE OBRAS PÚBLICAS Y DESARROLLO URBANO</v>
      </c>
      <c r="F133" s="546">
        <v>2000</v>
      </c>
      <c r="G133" s="546">
        <v>26111</v>
      </c>
      <c r="H133" s="548" t="s">
        <v>157</v>
      </c>
      <c r="I133" s="547">
        <f>'SEC OBRAS PUBLICAS'!I23</f>
        <v>1200183.8</v>
      </c>
      <c r="J133" s="77">
        <f>'SEC OBRAS PUBLICAS'!J23</f>
        <v>0</v>
      </c>
      <c r="K133" s="77">
        <f>'SEC OBRAS PUBLICAS'!K23</f>
        <v>0</v>
      </c>
      <c r="L133" s="77">
        <f>'SEC OBRAS PUBLICAS'!L23</f>
        <v>36245.67</v>
      </c>
      <c r="M133" s="77">
        <f>'SEC OBRAS PUBLICAS'!M23</f>
        <v>163499.99</v>
      </c>
      <c r="N133" s="77">
        <f>'SEC OBRAS PUBLICAS'!N23</f>
        <v>163499.99</v>
      </c>
      <c r="O133" s="77">
        <f>'SEC OBRAS PUBLICAS'!O23</f>
        <v>163499.99</v>
      </c>
      <c r="P133" s="77">
        <f>'SEC OBRAS PUBLICAS'!P23</f>
        <v>163499.99</v>
      </c>
      <c r="Q133" s="77">
        <f>'SEC OBRAS PUBLICAS'!Q23</f>
        <v>163499.99</v>
      </c>
      <c r="R133" s="77">
        <f>'SEC OBRAS PUBLICAS'!R23</f>
        <v>163499.99</v>
      </c>
      <c r="S133" s="77">
        <f>'SEC OBRAS PUBLICAS'!S23</f>
        <v>124604.79</v>
      </c>
      <c r="T133" s="77">
        <f>'SEC OBRAS PUBLICAS'!T23</f>
        <v>29166.66</v>
      </c>
      <c r="U133" s="77">
        <f>'SEC OBRAS PUBLICAS'!U23</f>
        <v>29166.74</v>
      </c>
      <c r="V133" s="588">
        <f t="shared" si="14"/>
        <v>1200183.7999999998</v>
      </c>
      <c r="W133" s="239"/>
      <c r="X133" s="1"/>
    </row>
    <row r="134" spans="1:24" ht="30" customHeight="1" x14ac:dyDescent="0.25">
      <c r="A134" s="2" t="str">
        <f>'[9]30301'!$A$12</f>
        <v>07</v>
      </c>
      <c r="B134" s="2">
        <v>303</v>
      </c>
      <c r="C134" s="496" t="str">
        <f>'[9]30301'!$F$5</f>
        <v>SECRETARÍA DE OBRAS PÚBLICAS Y DESARROLLO URBANO</v>
      </c>
      <c r="D134" s="2">
        <f>'[9]30301'!$F$4</f>
        <v>30301</v>
      </c>
      <c r="E134" s="496" t="str">
        <f>'[9]30301'!$F$5</f>
        <v>SECRETARÍA DE OBRAS PÚBLICAS Y DESARROLLO URBANO</v>
      </c>
      <c r="F134" s="598">
        <v>3000</v>
      </c>
      <c r="G134" s="598">
        <v>33611</v>
      </c>
      <c r="H134" s="599" t="s">
        <v>198</v>
      </c>
      <c r="I134" s="630">
        <f t="shared" ref="I134" si="17">SUM(J134:U134)</f>
        <v>62819</v>
      </c>
      <c r="J134" s="77">
        <v>0</v>
      </c>
      <c r="K134" s="77">
        <f>'REG. DE HACIENDA'!K87</f>
        <v>0</v>
      </c>
      <c r="L134" s="77">
        <f>'REG. DE HACIENDA'!L87</f>
        <v>0</v>
      </c>
      <c r="M134" s="77">
        <v>0</v>
      </c>
      <c r="N134" s="77">
        <f>'REG. DE HACIENDA'!N87</f>
        <v>0</v>
      </c>
      <c r="O134" s="77">
        <f>'REG. DE HACIENDA'!O87</f>
        <v>0</v>
      </c>
      <c r="P134" s="119">
        <v>62819</v>
      </c>
      <c r="Q134" s="77">
        <f>'REG. DE HACIENDA'!Q87</f>
        <v>0</v>
      </c>
      <c r="R134" s="77">
        <f>'REG. DE HACIENDA'!R87</f>
        <v>0</v>
      </c>
      <c r="S134" s="77">
        <f>'REG. DE HACIENDA'!S87</f>
        <v>0</v>
      </c>
      <c r="T134" s="77">
        <v>0</v>
      </c>
      <c r="U134" s="77">
        <v>0</v>
      </c>
      <c r="V134" s="588">
        <f t="shared" si="14"/>
        <v>62819</v>
      </c>
      <c r="W134" s="239"/>
      <c r="X134" s="1"/>
    </row>
    <row r="135" spans="1:24" x14ac:dyDescent="0.25">
      <c r="A135" s="2" t="str">
        <f>'[9]30301'!$A$12</f>
        <v>07</v>
      </c>
      <c r="B135" s="2">
        <v>303</v>
      </c>
      <c r="C135" s="496" t="str">
        <f>'[9]30301'!$F$5</f>
        <v>SECRETARÍA DE OBRAS PÚBLICAS Y DESARROLLO URBANO</v>
      </c>
      <c r="D135" s="2">
        <f>'[9]30301'!$F$4</f>
        <v>30301</v>
      </c>
      <c r="E135" s="496" t="str">
        <f>'[9]30301'!$F$5</f>
        <v>SECRETARÍA DE OBRAS PÚBLICAS Y DESARROLLO URBANO</v>
      </c>
      <c r="F135" s="546">
        <v>2000</v>
      </c>
      <c r="G135" s="546">
        <v>34711</v>
      </c>
      <c r="H135" s="548" t="s">
        <v>205</v>
      </c>
      <c r="I135" s="547">
        <f>'SEC OBRAS PUBLICAS'!I25</f>
        <v>500000</v>
      </c>
      <c r="J135" s="77">
        <f>'SEC OBRAS PUBLICAS'!J25</f>
        <v>0</v>
      </c>
      <c r="K135" s="77">
        <f>'SEC OBRAS PUBLICAS'!K25</f>
        <v>0</v>
      </c>
      <c r="L135" s="77">
        <f>'SEC OBRAS PUBLICAS'!L25</f>
        <v>500000</v>
      </c>
      <c r="M135" s="77">
        <f>'SEC OBRAS PUBLICAS'!M25</f>
        <v>0</v>
      </c>
      <c r="N135" s="77">
        <f>'SEC OBRAS PUBLICAS'!N25</f>
        <v>0</v>
      </c>
      <c r="O135" s="77">
        <f>'SEC OBRAS PUBLICAS'!O25</f>
        <v>0</v>
      </c>
      <c r="P135" s="77">
        <f>'SEC OBRAS PUBLICAS'!P25</f>
        <v>0</v>
      </c>
      <c r="Q135" s="77">
        <f>'SEC OBRAS PUBLICAS'!Q25</f>
        <v>0</v>
      </c>
      <c r="R135" s="77">
        <f>'SEC OBRAS PUBLICAS'!R25</f>
        <v>0</v>
      </c>
      <c r="S135" s="77">
        <f>'SEC OBRAS PUBLICAS'!S25</f>
        <v>0</v>
      </c>
      <c r="T135" s="77">
        <f>'SEC OBRAS PUBLICAS'!T25</f>
        <v>0</v>
      </c>
      <c r="U135" s="77">
        <f>'SEC OBRAS PUBLICAS'!U25</f>
        <v>0</v>
      </c>
      <c r="V135" s="588">
        <f t="shared" si="14"/>
        <v>500000</v>
      </c>
      <c r="W135" s="239"/>
      <c r="X135" s="1"/>
    </row>
    <row r="136" spans="1:24" ht="28.5" x14ac:dyDescent="0.25">
      <c r="A136" s="2" t="str">
        <f>'[9]30301'!$A$12</f>
        <v>07</v>
      </c>
      <c r="B136" s="2">
        <v>303</v>
      </c>
      <c r="C136" s="496" t="str">
        <f>'[9]30301'!$F$5</f>
        <v>SECRETARÍA DE OBRAS PÚBLICAS Y DESARROLLO URBANO</v>
      </c>
      <c r="D136" s="2">
        <f>'[9]30301'!$F$4</f>
        <v>30301</v>
      </c>
      <c r="E136" s="496" t="str">
        <f>'[9]30301'!$F$5</f>
        <v>SECRETARÍA DE OBRAS PÚBLICAS Y DESARROLLO URBANO</v>
      </c>
      <c r="F136" s="546">
        <v>2000</v>
      </c>
      <c r="G136" s="546">
        <v>33911</v>
      </c>
      <c r="H136" s="548" t="s">
        <v>457</v>
      </c>
      <c r="I136" s="547">
        <f>'SEC OBRAS PUBLICAS'!I24</f>
        <v>221754.88</v>
      </c>
      <c r="J136" s="77">
        <f>'SEC OBRAS PUBLICAS'!J24</f>
        <v>0</v>
      </c>
      <c r="K136" s="77">
        <f>'SEC OBRAS PUBLICAS'!K24</f>
        <v>0</v>
      </c>
      <c r="L136" s="77">
        <f>'SEC OBRAS PUBLICAS'!L24</f>
        <v>221754.88</v>
      </c>
      <c r="M136" s="77">
        <f>'SEC OBRAS PUBLICAS'!M24</f>
        <v>0</v>
      </c>
      <c r="N136" s="77">
        <f>'SEC OBRAS PUBLICAS'!N24</f>
        <v>0</v>
      </c>
      <c r="O136" s="77">
        <f>'SEC OBRAS PUBLICAS'!O24</f>
        <v>0</v>
      </c>
      <c r="P136" s="77">
        <f>'SEC OBRAS PUBLICAS'!P24</f>
        <v>0</v>
      </c>
      <c r="Q136" s="77">
        <f>'SEC OBRAS PUBLICAS'!Q24</f>
        <v>0</v>
      </c>
      <c r="R136" s="77">
        <f>'SEC OBRAS PUBLICAS'!R24</f>
        <v>0</v>
      </c>
      <c r="S136" s="77">
        <f>'SEC OBRAS PUBLICAS'!S24</f>
        <v>0</v>
      </c>
      <c r="T136" s="77">
        <f>'SEC OBRAS PUBLICAS'!T24</f>
        <v>0</v>
      </c>
      <c r="U136" s="77">
        <f>'SEC OBRAS PUBLICAS'!U24</f>
        <v>0</v>
      </c>
      <c r="V136" s="588">
        <f t="shared" si="14"/>
        <v>221754.88</v>
      </c>
      <c r="W136" s="239"/>
      <c r="X136" s="1"/>
    </row>
    <row r="137" spans="1:24" ht="28.5" x14ac:dyDescent="0.25">
      <c r="A137" s="2" t="str">
        <f>'[9]30301'!$A$12</f>
        <v>07</v>
      </c>
      <c r="B137" s="2">
        <v>303</v>
      </c>
      <c r="C137" s="496" t="str">
        <f>'[9]30301'!$F$5</f>
        <v>SECRETARÍA DE OBRAS PÚBLICAS Y DESARROLLO URBANO</v>
      </c>
      <c r="D137" s="2">
        <v>30302</v>
      </c>
      <c r="E137" s="496" t="s">
        <v>404</v>
      </c>
      <c r="F137" s="546">
        <v>2000</v>
      </c>
      <c r="G137" s="546">
        <v>21111</v>
      </c>
      <c r="H137" s="548" t="s">
        <v>132</v>
      </c>
      <c r="I137" s="547">
        <f>'SEC OBRAS PUBLICAS'!I17</f>
        <v>42570</v>
      </c>
      <c r="J137" s="77">
        <f>'SEC OBRAS PUBLICAS'!J17</f>
        <v>0</v>
      </c>
      <c r="K137" s="77">
        <f>'SEC OBRAS PUBLICAS'!K17</f>
        <v>0</v>
      </c>
      <c r="L137" s="77">
        <f>'SEC OBRAS PUBLICAS'!L17</f>
        <v>19495.72</v>
      </c>
      <c r="M137" s="77">
        <f>'SEC OBRAS PUBLICAS'!M17</f>
        <v>0</v>
      </c>
      <c r="N137" s="77">
        <f>'SEC OBRAS PUBLICAS'!N17</f>
        <v>0</v>
      </c>
      <c r="O137" s="77">
        <f>'SEC OBRAS PUBLICAS'!O17</f>
        <v>0</v>
      </c>
      <c r="P137" s="77">
        <f>'SEC OBRAS PUBLICAS'!P17</f>
        <v>19495.72</v>
      </c>
      <c r="Q137" s="77">
        <f>'SEC OBRAS PUBLICAS'!Q17</f>
        <v>0</v>
      </c>
      <c r="R137" s="77">
        <f>'SEC OBRAS PUBLICAS'!R17</f>
        <v>0</v>
      </c>
      <c r="S137" s="77">
        <f>'SEC OBRAS PUBLICAS'!S17</f>
        <v>0</v>
      </c>
      <c r="T137" s="77">
        <f>'SEC OBRAS PUBLICAS'!T17</f>
        <v>0</v>
      </c>
      <c r="U137" s="77">
        <f>'SEC OBRAS PUBLICAS'!U17</f>
        <v>3578.56</v>
      </c>
      <c r="V137" s="588">
        <f t="shared" si="14"/>
        <v>42570</v>
      </c>
      <c r="W137" s="2"/>
      <c r="X137" s="2"/>
    </row>
    <row r="138" spans="1:24" ht="28.5" x14ac:dyDescent="0.25">
      <c r="A138" s="2" t="str">
        <f>'[9]30301'!$A$12</f>
        <v>07</v>
      </c>
      <c r="B138" s="2">
        <v>303</v>
      </c>
      <c r="C138" s="496" t="str">
        <f>'[9]30301'!$F$5</f>
        <v>SECRETARÍA DE OBRAS PÚBLICAS Y DESARROLLO URBANO</v>
      </c>
      <c r="D138" s="2">
        <v>30303</v>
      </c>
      <c r="E138" s="496" t="s">
        <v>405</v>
      </c>
      <c r="F138" s="546">
        <v>2000</v>
      </c>
      <c r="G138" s="546">
        <v>21111</v>
      </c>
      <c r="H138" s="548" t="s">
        <v>132</v>
      </c>
      <c r="I138" s="547">
        <f>'SEC OBRAS PUBLICAS'!I18</f>
        <v>51745</v>
      </c>
      <c r="J138" s="77">
        <f>'SEC OBRAS PUBLICAS'!J18</f>
        <v>0</v>
      </c>
      <c r="K138" s="77">
        <f>'SEC OBRAS PUBLICAS'!K18</f>
        <v>0</v>
      </c>
      <c r="L138" s="77">
        <f>'SEC OBRAS PUBLICAS'!L18</f>
        <v>21541.789999999997</v>
      </c>
      <c r="M138" s="77">
        <f>'SEC OBRAS PUBLICAS'!M18</f>
        <v>0</v>
      </c>
      <c r="N138" s="77">
        <f>'SEC OBRAS PUBLICAS'!N18</f>
        <v>0</v>
      </c>
      <c r="O138" s="77">
        <f>'SEC OBRAS PUBLICAS'!O18</f>
        <v>0</v>
      </c>
      <c r="P138" s="77">
        <f>'SEC OBRAS PUBLICAS'!P18</f>
        <v>21541.789999999997</v>
      </c>
      <c r="Q138" s="77">
        <f>'SEC OBRAS PUBLICAS'!Q18</f>
        <v>0</v>
      </c>
      <c r="R138" s="77">
        <f>'SEC OBRAS PUBLICAS'!R18</f>
        <v>0</v>
      </c>
      <c r="S138" s="77">
        <f>'SEC OBRAS PUBLICAS'!S18</f>
        <v>0</v>
      </c>
      <c r="T138" s="77">
        <f>'SEC OBRAS PUBLICAS'!T18</f>
        <v>0</v>
      </c>
      <c r="U138" s="77">
        <f>'SEC OBRAS PUBLICAS'!U18</f>
        <v>8661.42</v>
      </c>
      <c r="V138" s="588">
        <f t="shared" si="14"/>
        <v>51744.999999999993</v>
      </c>
      <c r="W138" s="2"/>
      <c r="X138" s="2"/>
    </row>
    <row r="139" spans="1:24" ht="28.5" x14ac:dyDescent="0.25">
      <c r="A139" s="2" t="str">
        <f>'[9]30301'!$A$12</f>
        <v>07</v>
      </c>
      <c r="B139" s="2">
        <v>303</v>
      </c>
      <c r="C139" s="496" t="str">
        <f>'[9]30301'!$F$5</f>
        <v>SECRETARÍA DE OBRAS PÚBLICAS Y DESARROLLO URBANO</v>
      </c>
      <c r="D139" s="2">
        <v>30304</v>
      </c>
      <c r="E139" s="496" t="s">
        <v>406</v>
      </c>
      <c r="F139" s="546">
        <v>2000</v>
      </c>
      <c r="G139" s="546">
        <v>21111</v>
      </c>
      <c r="H139" s="548" t="s">
        <v>132</v>
      </c>
      <c r="I139" s="547">
        <f>'SEC OBRAS PUBLICAS'!I19</f>
        <v>85000</v>
      </c>
      <c r="J139" s="77">
        <f>'SEC OBRAS PUBLICAS'!J19</f>
        <v>0</v>
      </c>
      <c r="K139" s="77">
        <f>'SEC OBRAS PUBLICAS'!K19</f>
        <v>0</v>
      </c>
      <c r="L139" s="77">
        <f>'SEC OBRAS PUBLICAS'!L19</f>
        <v>41890.79</v>
      </c>
      <c r="M139" s="77">
        <f>'SEC OBRAS PUBLICAS'!M19</f>
        <v>0</v>
      </c>
      <c r="N139" s="77">
        <f>'SEC OBRAS PUBLICAS'!N19</f>
        <v>0</v>
      </c>
      <c r="O139" s="77">
        <f>'SEC OBRAS PUBLICAS'!O19</f>
        <v>41890.79</v>
      </c>
      <c r="P139" s="77">
        <f>'SEC OBRAS PUBLICAS'!P19</f>
        <v>0</v>
      </c>
      <c r="Q139" s="77">
        <f>'SEC OBRAS PUBLICAS'!Q19</f>
        <v>0</v>
      </c>
      <c r="R139" s="77">
        <f>'SEC OBRAS PUBLICAS'!R19</f>
        <v>0</v>
      </c>
      <c r="S139" s="77">
        <f>'SEC OBRAS PUBLICAS'!S19</f>
        <v>0</v>
      </c>
      <c r="T139" s="77">
        <f>'SEC OBRAS PUBLICAS'!T19</f>
        <v>0</v>
      </c>
      <c r="U139" s="77">
        <f>'SEC OBRAS PUBLICAS'!U19</f>
        <v>1218.42</v>
      </c>
      <c r="V139" s="588">
        <f t="shared" si="14"/>
        <v>85000</v>
      </c>
      <c r="W139" s="2"/>
      <c r="X139" s="2"/>
    </row>
    <row r="140" spans="1:24" ht="28.5" x14ac:dyDescent="0.25">
      <c r="A140" s="2" t="str">
        <f>'[9]30301'!$A$12</f>
        <v>07</v>
      </c>
      <c r="B140" s="2">
        <v>303</v>
      </c>
      <c r="C140" s="496" t="str">
        <f>'[9]30301'!$F$5</f>
        <v>SECRETARÍA DE OBRAS PÚBLICAS Y DESARROLLO URBANO</v>
      </c>
      <c r="D140" s="2">
        <v>30305</v>
      </c>
      <c r="E140" s="496" t="s">
        <v>407</v>
      </c>
      <c r="F140" s="546">
        <v>2000</v>
      </c>
      <c r="G140" s="546">
        <v>21111</v>
      </c>
      <c r="H140" s="548" t="s">
        <v>132</v>
      </c>
      <c r="I140" s="547">
        <f>'SEC OBRAS PUBLICAS'!I20</f>
        <v>50000</v>
      </c>
      <c r="J140" s="77">
        <f>'SEC OBRAS PUBLICAS'!J20</f>
        <v>0</v>
      </c>
      <c r="K140" s="77">
        <f>'SEC OBRAS PUBLICAS'!K20</f>
        <v>0</v>
      </c>
      <c r="L140" s="77">
        <f>'SEC OBRAS PUBLICAS'!L20</f>
        <v>25251.390000000003</v>
      </c>
      <c r="M140" s="77">
        <f>'SEC OBRAS PUBLICAS'!M20</f>
        <v>0</v>
      </c>
      <c r="N140" s="77">
        <f>'SEC OBRAS PUBLICAS'!N20</f>
        <v>0</v>
      </c>
      <c r="O140" s="77">
        <f>'SEC OBRAS PUBLICAS'!O20</f>
        <v>24621.800000000003</v>
      </c>
      <c r="P140" s="77">
        <f>'SEC OBRAS PUBLICAS'!P20</f>
        <v>0</v>
      </c>
      <c r="Q140" s="77">
        <f>'SEC OBRAS PUBLICAS'!Q20</f>
        <v>0</v>
      </c>
      <c r="R140" s="77">
        <f>'SEC OBRAS PUBLICAS'!R20</f>
        <v>0</v>
      </c>
      <c r="S140" s="77">
        <f>'SEC OBRAS PUBLICAS'!S20</f>
        <v>0</v>
      </c>
      <c r="T140" s="77">
        <f>'SEC OBRAS PUBLICAS'!T20</f>
        <v>0</v>
      </c>
      <c r="U140" s="77">
        <f>'SEC OBRAS PUBLICAS'!U20</f>
        <v>126.81</v>
      </c>
      <c r="V140" s="588">
        <f t="shared" si="14"/>
        <v>50000</v>
      </c>
      <c r="W140" s="2"/>
      <c r="X140" s="2"/>
    </row>
    <row r="141" spans="1:24" ht="28.5" x14ac:dyDescent="0.25">
      <c r="A141" s="2" t="str">
        <f>'[9]30301'!$A$12</f>
        <v>07</v>
      </c>
      <c r="B141" s="2">
        <v>303</v>
      </c>
      <c r="C141" s="496" t="str">
        <f>'[9]30301'!$F$5</f>
        <v>SECRETARÍA DE OBRAS PÚBLICAS Y DESARROLLO URBANO</v>
      </c>
      <c r="D141" s="2">
        <v>30306</v>
      </c>
      <c r="E141" s="496" t="s">
        <v>408</v>
      </c>
      <c r="F141" s="546">
        <v>2000</v>
      </c>
      <c r="G141" s="546">
        <v>21111</v>
      </c>
      <c r="H141" s="548" t="s">
        <v>132</v>
      </c>
      <c r="I141" s="547">
        <f>'SEC OBRAS PUBLICAS'!I21</f>
        <v>33000</v>
      </c>
      <c r="J141" s="77">
        <f>'SEC OBRAS PUBLICAS'!J21</f>
        <v>0</v>
      </c>
      <c r="K141" s="77">
        <f>'SEC OBRAS PUBLICAS'!K21</f>
        <v>0</v>
      </c>
      <c r="L141" s="77">
        <f>'SEC OBRAS PUBLICAS'!L21</f>
        <v>6833.66</v>
      </c>
      <c r="M141" s="77">
        <f>'SEC OBRAS PUBLICAS'!M21</f>
        <v>0</v>
      </c>
      <c r="N141" s="77">
        <f>'SEC OBRAS PUBLICAS'!N21</f>
        <v>0</v>
      </c>
      <c r="O141" s="77">
        <f>'SEC OBRAS PUBLICAS'!O21</f>
        <v>6523.65</v>
      </c>
      <c r="P141" s="77">
        <f>'SEC OBRAS PUBLICAS'!P21</f>
        <v>0</v>
      </c>
      <c r="Q141" s="77">
        <f>'SEC OBRAS PUBLICAS'!Q21</f>
        <v>0</v>
      </c>
      <c r="R141" s="77">
        <f>'SEC OBRAS PUBLICAS'!R21</f>
        <v>0</v>
      </c>
      <c r="S141" s="77">
        <f>'SEC OBRAS PUBLICAS'!S21</f>
        <v>0</v>
      </c>
      <c r="T141" s="77">
        <f>'SEC OBRAS PUBLICAS'!T21</f>
        <v>0</v>
      </c>
      <c r="U141" s="77">
        <f>'SEC OBRAS PUBLICAS'!U21</f>
        <v>19642.689999999999</v>
      </c>
      <c r="V141" s="588">
        <f t="shared" si="14"/>
        <v>33000</v>
      </c>
      <c r="W141" s="2"/>
      <c r="X141" s="2"/>
    </row>
    <row r="142" spans="1:24" ht="28.5" customHeight="1" x14ac:dyDescent="0.25">
      <c r="A142" s="2" t="str">
        <f>'[10]15411'!$A$12</f>
        <v>08</v>
      </c>
      <c r="B142" s="2">
        <f>'[10]15411'!$F$2</f>
        <v>305</v>
      </c>
      <c r="C142" s="114" t="str">
        <f>'[10]15411'!$F$3</f>
        <v>SECRETARÍA DE RECURSOS HUMANOS Y MATERIALES</v>
      </c>
      <c r="D142" s="2">
        <f>'[10]15411'!$F$4</f>
        <v>30501</v>
      </c>
      <c r="E142" s="114" t="str">
        <f>'[10]15411'!$F$5</f>
        <v>SECRETARÍA DE RECURSOS HUMANOS Y MATERIALES</v>
      </c>
      <c r="F142" s="539">
        <v>1000</v>
      </c>
      <c r="G142" s="569">
        <v>15411</v>
      </c>
      <c r="H142" s="571" t="s">
        <v>320</v>
      </c>
      <c r="I142" s="570">
        <f>'SECRETARIA DE RECURSOS HUM'!I14</f>
        <v>12147935</v>
      </c>
      <c r="J142" s="77">
        <f>'SECRETARIA DE RECURSOS HUM'!J14</f>
        <v>683265.87</v>
      </c>
      <c r="K142" s="77">
        <f>'SECRETARIA DE RECURSOS HUM'!K14</f>
        <v>765810.2</v>
      </c>
      <c r="L142" s="77">
        <f>'SECRETARIA DE RECURSOS HUM'!L14</f>
        <v>776022.77</v>
      </c>
      <c r="M142" s="77">
        <f>'SECRETARIA DE RECURSOS HUM'!M14</f>
        <v>2483123.4300000002</v>
      </c>
      <c r="N142" s="77">
        <f>'SECRETARIA DE RECURSOS HUM'!N14</f>
        <v>2026357.97</v>
      </c>
      <c r="O142" s="77">
        <f>'SECRETARIA DE RECURSOS HUM'!O14</f>
        <v>2486619.1</v>
      </c>
      <c r="P142" s="77">
        <f>'SECRETARIA DE RECURSOS HUM'!P14</f>
        <v>174784.89</v>
      </c>
      <c r="Q142" s="77">
        <f>'SECRETARIA DE RECURSOS HUM'!Q14</f>
        <v>174784.89</v>
      </c>
      <c r="R142" s="77">
        <f>'SECRETARIA DE RECURSOS HUM'!R14</f>
        <v>2370146.6</v>
      </c>
      <c r="S142" s="77">
        <f>'SECRETARIA DE RECURSOS HUM'!S14</f>
        <v>174784.89</v>
      </c>
      <c r="T142" s="77">
        <f>'SECRETARIA DE RECURSOS HUM'!T14</f>
        <v>32234.39</v>
      </c>
      <c r="U142" s="77">
        <f>'SECRETARIA DE RECURSOS HUM'!U14</f>
        <v>0</v>
      </c>
      <c r="V142" s="588">
        <f t="shared" si="14"/>
        <v>12147935.000000002</v>
      </c>
      <c r="W142" s="2"/>
      <c r="X142" s="2"/>
    </row>
    <row r="143" spans="1:24" ht="28.5" x14ac:dyDescent="0.25">
      <c r="A143" s="2" t="str">
        <f>'[1]21111'!$B$12</f>
        <v>08</v>
      </c>
      <c r="B143" s="2">
        <f>'[1]21111'!$G$2</f>
        <v>305</v>
      </c>
      <c r="C143" s="114" t="str">
        <f>'[1]21111'!$G$3</f>
        <v>SECRETARÍA DE RECURSOS HUMANOS Y MATERIALES</v>
      </c>
      <c r="D143" s="2">
        <f>'[1]21111'!$G$4</f>
        <v>30501</v>
      </c>
      <c r="E143" s="114" t="str">
        <f>'[1]21111'!$G$5</f>
        <v>SECRETARÍA DE RECURSOS HUMANOS Y MATERIALES</v>
      </c>
      <c r="F143" s="546">
        <v>2000</v>
      </c>
      <c r="G143" s="546">
        <v>21111</v>
      </c>
      <c r="H143" s="548" t="s">
        <v>132</v>
      </c>
      <c r="I143" s="547">
        <f>'SECRETARIA DE RECURSOS HUM'!I15</f>
        <v>400000</v>
      </c>
      <c r="J143" s="77">
        <f>'SECRETARIA DE RECURSOS HUM'!J15</f>
        <v>0</v>
      </c>
      <c r="K143" s="77">
        <f>'SECRETARIA DE RECURSOS HUM'!K15</f>
        <v>0</v>
      </c>
      <c r="L143" s="77">
        <f>'SECRETARIA DE RECURSOS HUM'!L15</f>
        <v>0</v>
      </c>
      <c r="M143" s="77">
        <f>'SECRETARIA DE RECURSOS HUM'!M15</f>
        <v>189181.90000000002</v>
      </c>
      <c r="N143" s="77">
        <f>'SECRETARIA DE RECURSOS HUM'!N15</f>
        <v>0</v>
      </c>
      <c r="O143" s="77">
        <f>'SECRETARIA DE RECURSOS HUM'!O15</f>
        <v>0</v>
      </c>
      <c r="P143" s="77">
        <f>'SECRETARIA DE RECURSOS HUM'!P15</f>
        <v>0</v>
      </c>
      <c r="Q143" s="77">
        <f>'SECRETARIA DE RECURSOS HUM'!Q15</f>
        <v>189181.90000000002</v>
      </c>
      <c r="R143" s="77">
        <f>'SECRETARIA DE RECURSOS HUM'!R15</f>
        <v>0</v>
      </c>
      <c r="S143" s="77">
        <f>'SECRETARIA DE RECURSOS HUM'!S15</f>
        <v>0</v>
      </c>
      <c r="T143" s="77">
        <f>'SECRETARIA DE RECURSOS HUM'!T15</f>
        <v>0</v>
      </c>
      <c r="U143" s="77">
        <f>'SECRETARIA DE RECURSOS HUM'!U15</f>
        <v>21636.2</v>
      </c>
      <c r="V143" s="588">
        <f t="shared" si="14"/>
        <v>400000.00000000006</v>
      </c>
      <c r="W143" s="2"/>
      <c r="X143" s="2"/>
    </row>
    <row r="144" spans="1:24" ht="42.75" x14ac:dyDescent="0.25">
      <c r="A144" s="2" t="str">
        <f>'[1]21111'!$B$12</f>
        <v>08</v>
      </c>
      <c r="B144" s="2">
        <f>'[1]21111'!$G$2</f>
        <v>305</v>
      </c>
      <c r="C144" s="114" t="str">
        <f>'[1]21111'!$G$3</f>
        <v>SECRETARÍA DE RECURSOS HUMANOS Y MATERIALES</v>
      </c>
      <c r="D144" s="2">
        <f>'[1]21111'!$G$4</f>
        <v>30501</v>
      </c>
      <c r="E144" s="114" t="str">
        <f>'[1]21111'!$G$5</f>
        <v>SECRETARÍA DE RECURSOS HUMANOS Y MATERIALES</v>
      </c>
      <c r="F144" s="546">
        <v>2000</v>
      </c>
      <c r="G144" s="546">
        <v>21411</v>
      </c>
      <c r="H144" s="548" t="s">
        <v>135</v>
      </c>
      <c r="I144" s="547">
        <f>'SECRETARIA DE RECURSOS HUM'!I16</f>
        <v>70000</v>
      </c>
      <c r="J144" s="77">
        <f>'SECRETARIA DE RECURSOS HUM'!J16</f>
        <v>0</v>
      </c>
      <c r="K144" s="77">
        <f>'SECRETARIA DE RECURSOS HUM'!K16</f>
        <v>0</v>
      </c>
      <c r="L144" s="77">
        <f>'SECRETARIA DE RECURSOS HUM'!L16</f>
        <v>60510</v>
      </c>
      <c r="M144" s="77">
        <f>'SECRETARIA DE RECURSOS HUM'!M16</f>
        <v>0</v>
      </c>
      <c r="N144" s="77">
        <f>'SECRETARIA DE RECURSOS HUM'!N16</f>
        <v>0</v>
      </c>
      <c r="O144" s="77">
        <f>'SECRETARIA DE RECURSOS HUM'!O16</f>
        <v>0</v>
      </c>
      <c r="P144" s="77">
        <f>'SECRETARIA DE RECURSOS HUM'!P16</f>
        <v>0</v>
      </c>
      <c r="Q144" s="77">
        <f>'SECRETARIA DE RECURSOS HUM'!Q16</f>
        <v>0</v>
      </c>
      <c r="R144" s="77">
        <f>'SECRETARIA DE RECURSOS HUM'!R16</f>
        <v>0</v>
      </c>
      <c r="S144" s="77">
        <f>'SECRETARIA DE RECURSOS HUM'!S16</f>
        <v>0</v>
      </c>
      <c r="T144" s="77">
        <f>'SECRETARIA DE RECURSOS HUM'!T16</f>
        <v>0</v>
      </c>
      <c r="U144" s="77">
        <f>'SECRETARIA DE RECURSOS HUM'!U16</f>
        <v>9490</v>
      </c>
      <c r="V144" s="588">
        <f t="shared" si="14"/>
        <v>70000</v>
      </c>
      <c r="W144" s="1"/>
      <c r="X144" s="1"/>
    </row>
    <row r="145" spans="1:24" ht="18" customHeight="1" x14ac:dyDescent="0.25">
      <c r="A145" s="2" t="str">
        <f>'[1]21111'!$B$12</f>
        <v>08</v>
      </c>
      <c r="B145" s="2">
        <f>'[1]21111'!$G$2</f>
        <v>305</v>
      </c>
      <c r="C145" s="114" t="str">
        <f>'[1]21111'!$G$3</f>
        <v>SECRETARÍA DE RECURSOS HUMANOS Y MATERIALES</v>
      </c>
      <c r="D145" s="2">
        <f>'[1]21111'!$G$4</f>
        <v>30501</v>
      </c>
      <c r="E145" s="114" t="str">
        <f>'[1]21111'!$G$5</f>
        <v>SECRETARÍA DE RECURSOS HUMANOS Y MATERIALES</v>
      </c>
      <c r="F145" s="546">
        <v>2000</v>
      </c>
      <c r="G145" s="546">
        <v>21611</v>
      </c>
      <c r="H145" s="548" t="s">
        <v>137</v>
      </c>
      <c r="I145" s="547">
        <f>'SECRETARIA DE RECURSOS HUM'!I17</f>
        <v>270000</v>
      </c>
      <c r="J145" s="77">
        <f>'SECRETARIA DE RECURSOS HUM'!J17</f>
        <v>0</v>
      </c>
      <c r="K145" s="77">
        <f>'SECRETARIA DE RECURSOS HUM'!K17</f>
        <v>89980.883333333346</v>
      </c>
      <c r="L145" s="77">
        <f>'SECRETARIA DE RECURSOS HUM'!L17</f>
        <v>0</v>
      </c>
      <c r="M145" s="77">
        <f>'SECRETARIA DE RECURSOS HUM'!M17</f>
        <v>0</v>
      </c>
      <c r="N145" s="77">
        <f>'SECRETARIA DE RECURSOS HUM'!N17</f>
        <v>89980.883333333346</v>
      </c>
      <c r="O145" s="77">
        <f>'SECRETARIA DE RECURSOS HUM'!O17</f>
        <v>0</v>
      </c>
      <c r="P145" s="77">
        <f>'SECRETARIA DE RECURSOS HUM'!P17</f>
        <v>0</v>
      </c>
      <c r="Q145" s="77">
        <f>'SECRETARIA DE RECURSOS HUM'!Q17</f>
        <v>89980.883333333346</v>
      </c>
      <c r="R145" s="77">
        <f>'SECRETARIA DE RECURSOS HUM'!R17</f>
        <v>0</v>
      </c>
      <c r="S145" s="77">
        <f>'SECRETARIA DE RECURSOS HUM'!S17</f>
        <v>0</v>
      </c>
      <c r="T145" s="77">
        <f>'SECRETARIA DE RECURSOS HUM'!T17</f>
        <v>0</v>
      </c>
      <c r="U145" s="77">
        <f>'SECRETARIA DE RECURSOS HUM'!U17</f>
        <v>57.35</v>
      </c>
      <c r="V145" s="588">
        <f t="shared" si="14"/>
        <v>270000</v>
      </c>
      <c r="W145" s="239"/>
      <c r="X145" s="1"/>
    </row>
    <row r="146" spans="1:24" ht="18" customHeight="1" x14ac:dyDescent="0.25">
      <c r="A146" s="2" t="str">
        <f>'[1]21111'!$B$12</f>
        <v>08</v>
      </c>
      <c r="B146" s="2">
        <f>'[1]21111'!$G$2</f>
        <v>305</v>
      </c>
      <c r="C146" s="114" t="str">
        <f>'[1]21111'!$G$3</f>
        <v>SECRETARÍA DE RECURSOS HUMANOS Y MATERIALES</v>
      </c>
      <c r="D146" s="2">
        <f>'[1]21111'!$G$4</f>
        <v>30501</v>
      </c>
      <c r="E146" s="114" t="str">
        <f>'[1]21111'!$G$5</f>
        <v>SECRETARÍA DE RECURSOS HUMANOS Y MATERIALES</v>
      </c>
      <c r="F146" s="546">
        <v>2000</v>
      </c>
      <c r="G146" s="551">
        <v>24611</v>
      </c>
      <c r="H146" s="552" t="s">
        <v>148</v>
      </c>
      <c r="I146" s="553">
        <v>350000</v>
      </c>
      <c r="J146" s="77"/>
      <c r="K146" s="77">
        <v>350000</v>
      </c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588">
        <f t="shared" si="14"/>
        <v>350000</v>
      </c>
      <c r="W146" s="239"/>
      <c r="X146" s="1"/>
    </row>
    <row r="147" spans="1:24" ht="18" customHeight="1" x14ac:dyDescent="0.25">
      <c r="A147" s="2" t="str">
        <f>'[1]21111'!$B$12</f>
        <v>08</v>
      </c>
      <c r="B147" s="2">
        <f>'[1]21111'!$G$2</f>
        <v>305</v>
      </c>
      <c r="C147" s="114" t="str">
        <f>'[1]21111'!$G$3</f>
        <v>SECRETARÍA DE RECURSOS HUMANOS Y MATERIALES</v>
      </c>
      <c r="D147" s="2">
        <f>'[1]21111'!$G$4</f>
        <v>30501</v>
      </c>
      <c r="E147" s="114" t="str">
        <f>'[1]21111'!$G$5</f>
        <v>SECRETARÍA DE RECURSOS HUMANOS Y MATERIALES</v>
      </c>
      <c r="F147" s="546">
        <v>2000</v>
      </c>
      <c r="G147" s="546">
        <v>26111</v>
      </c>
      <c r="H147" s="548" t="s">
        <v>157</v>
      </c>
      <c r="I147" s="547">
        <f>'SECRETARIA DE RECURSOS HUM'!I19</f>
        <v>120000</v>
      </c>
      <c r="J147" s="77">
        <f>'SECRETARIA DE RECURSOS HUM'!J19</f>
        <v>0</v>
      </c>
      <c r="K147" s="77">
        <f>'SECRETARIA DE RECURSOS HUM'!K19</f>
        <v>0</v>
      </c>
      <c r="L147" s="77">
        <f>'SECRETARIA DE RECURSOS HUM'!L19</f>
        <v>78120</v>
      </c>
      <c r="M147" s="77">
        <f>'SECRETARIA DE RECURSOS HUM'!M19</f>
        <v>0</v>
      </c>
      <c r="N147" s="77">
        <f>'SECRETARIA DE RECURSOS HUM'!N19</f>
        <v>0</v>
      </c>
      <c r="O147" s="77">
        <f>'SECRETARIA DE RECURSOS HUM'!O19</f>
        <v>0</v>
      </c>
      <c r="P147" s="77">
        <f>'SECRETARIA DE RECURSOS HUM'!P19</f>
        <v>0</v>
      </c>
      <c r="Q147" s="77">
        <f>'SECRETARIA DE RECURSOS HUM'!Q19</f>
        <v>0</v>
      </c>
      <c r="R147" s="77">
        <f>'SECRETARIA DE RECURSOS HUM'!R19</f>
        <v>0</v>
      </c>
      <c r="S147" s="77">
        <f>'SECRETARIA DE RECURSOS HUM'!S19</f>
        <v>0</v>
      </c>
      <c r="T147" s="77">
        <f>'SECRETARIA DE RECURSOS HUM'!T19</f>
        <v>0</v>
      </c>
      <c r="U147" s="77">
        <f>'SECRETARIA DE RECURSOS HUM'!U19</f>
        <v>41880</v>
      </c>
      <c r="V147" s="588">
        <f t="shared" si="14"/>
        <v>120000</v>
      </c>
      <c r="W147" s="1"/>
      <c r="X147" s="1"/>
    </row>
    <row r="148" spans="1:24" ht="18" customHeight="1" x14ac:dyDescent="0.25">
      <c r="A148" s="2" t="str">
        <f>'[1]21111'!$B$12</f>
        <v>08</v>
      </c>
      <c r="B148" s="2">
        <f>'[1]21111'!$G$2</f>
        <v>305</v>
      </c>
      <c r="C148" s="114" t="str">
        <f>'[1]21111'!$G$3</f>
        <v>SECRETARÍA DE RECURSOS HUMANOS Y MATERIALES</v>
      </c>
      <c r="D148" s="2">
        <f>'[1]21111'!$G$4</f>
        <v>30501</v>
      </c>
      <c r="E148" s="114" t="str">
        <f>'[1]21111'!$G$5</f>
        <v>SECRETARÍA DE RECURSOS HUMANOS Y MATERIALES</v>
      </c>
      <c r="F148" s="546">
        <v>2000</v>
      </c>
      <c r="G148" s="551">
        <v>27111</v>
      </c>
      <c r="H148" s="552" t="s">
        <v>158</v>
      </c>
      <c r="I148" s="553">
        <v>10500000</v>
      </c>
      <c r="J148" s="77">
        <f>'SECRETARIA DE RECURSOS HUM'!J20</f>
        <v>0</v>
      </c>
      <c r="K148" s="77">
        <v>10500000</v>
      </c>
      <c r="L148" s="77">
        <f>'SECRETARIA DE RECURSOS HUM'!L20</f>
        <v>0</v>
      </c>
      <c r="M148" s="77">
        <f>'SECRETARIA DE RECURSOS HUM'!M20</f>
        <v>0</v>
      </c>
      <c r="N148" s="77">
        <f>'SECRETARIA DE RECURSOS HUM'!N20</f>
        <v>0</v>
      </c>
      <c r="O148" s="77">
        <f>'SECRETARIA DE RECURSOS HUM'!O20</f>
        <v>0</v>
      </c>
      <c r="P148" s="77">
        <f>'SECRETARIA DE RECURSOS HUM'!P20</f>
        <v>0</v>
      </c>
      <c r="Q148" s="77">
        <f>'SECRETARIA DE RECURSOS HUM'!Q20</f>
        <v>0</v>
      </c>
      <c r="R148" s="77">
        <f>'SECRETARIA DE RECURSOS HUM'!R20</f>
        <v>0</v>
      </c>
      <c r="S148" s="77">
        <f>'SECRETARIA DE RECURSOS HUM'!S20</f>
        <v>0</v>
      </c>
      <c r="T148" s="77">
        <f>'SECRETARIA DE RECURSOS HUM'!T20</f>
        <v>0</v>
      </c>
      <c r="U148" s="77">
        <f>'SECRETARIA DE RECURSOS HUM'!U20</f>
        <v>0</v>
      </c>
      <c r="V148" s="588">
        <f t="shared" si="14"/>
        <v>10500000</v>
      </c>
      <c r="W148" s="1"/>
      <c r="X148" s="1"/>
    </row>
    <row r="149" spans="1:24" ht="30" x14ac:dyDescent="0.25">
      <c r="A149" s="2" t="str">
        <f>'[1]21111'!$B$12</f>
        <v>08</v>
      </c>
      <c r="B149" s="2">
        <f>'[1]21111'!$G$2</f>
        <v>305</v>
      </c>
      <c r="C149" s="114" t="str">
        <f>'[1]21111'!$G$3</f>
        <v>SECRETARÍA DE RECURSOS HUMANOS Y MATERIALES</v>
      </c>
      <c r="D149" s="2">
        <f>'[1]21111'!$G$4</f>
        <v>30501</v>
      </c>
      <c r="E149" s="114" t="str">
        <f>'[1]21111'!$G$5</f>
        <v>SECRETARÍA DE RECURSOS HUMANOS Y MATERIALES</v>
      </c>
      <c r="F149" s="546">
        <v>2000</v>
      </c>
      <c r="G149" s="551">
        <v>27211</v>
      </c>
      <c r="H149" s="552" t="s">
        <v>159</v>
      </c>
      <c r="I149" s="553">
        <v>4150000</v>
      </c>
      <c r="J149" s="77">
        <f>'SECRETARIA DE RECURSOS HUM'!J21</f>
        <v>0</v>
      </c>
      <c r="K149" s="77">
        <v>4150000</v>
      </c>
      <c r="L149" s="77">
        <f>'SECRETARIA DE RECURSOS HUM'!L21</f>
        <v>0</v>
      </c>
      <c r="M149" s="77">
        <f>'SECRETARIA DE RECURSOS HUM'!M21</f>
        <v>0</v>
      </c>
      <c r="N149" s="77">
        <f>'SECRETARIA DE RECURSOS HUM'!N21</f>
        <v>0</v>
      </c>
      <c r="O149" s="77">
        <f>'SECRETARIA DE RECURSOS HUM'!O21</f>
        <v>0</v>
      </c>
      <c r="P149" s="77">
        <f>'SECRETARIA DE RECURSOS HUM'!P21</f>
        <v>0</v>
      </c>
      <c r="Q149" s="77">
        <f>'SECRETARIA DE RECURSOS HUM'!Q21</f>
        <v>0</v>
      </c>
      <c r="R149" s="77">
        <f>'SECRETARIA DE RECURSOS HUM'!R21</f>
        <v>0</v>
      </c>
      <c r="S149" s="77">
        <f>'SECRETARIA DE RECURSOS HUM'!S21</f>
        <v>0</v>
      </c>
      <c r="T149" s="77">
        <f>'SECRETARIA DE RECURSOS HUM'!T21</f>
        <v>0</v>
      </c>
      <c r="U149" s="77">
        <f>'SECRETARIA DE RECURSOS HUM'!U21</f>
        <v>0</v>
      </c>
      <c r="V149" s="588">
        <f t="shared" si="14"/>
        <v>4150000</v>
      </c>
      <c r="W149" s="1"/>
      <c r="X149" s="1"/>
    </row>
    <row r="150" spans="1:24" ht="30" x14ac:dyDescent="0.25">
      <c r="A150" s="2" t="str">
        <f>'[1]21111'!$B$12</f>
        <v>08</v>
      </c>
      <c r="B150" s="2">
        <f>'[1]21111'!$G$2</f>
        <v>305</v>
      </c>
      <c r="C150" s="114" t="str">
        <f>'[1]21111'!$G$3</f>
        <v>SECRETARÍA DE RECURSOS HUMANOS Y MATERIALES</v>
      </c>
      <c r="D150" s="2">
        <f>'[1]21111'!$G$4</f>
        <v>30501</v>
      </c>
      <c r="E150" s="114" t="str">
        <f>'[1]21111'!$G$5</f>
        <v>SECRETARÍA DE RECURSOS HUMANOS Y MATERIALES</v>
      </c>
      <c r="F150" s="598">
        <v>3000</v>
      </c>
      <c r="G150" s="598">
        <v>33611</v>
      </c>
      <c r="H150" s="599" t="s">
        <v>198</v>
      </c>
      <c r="I150" s="557">
        <f t="shared" ref="I150:I152" si="18">SUM(J150:U150)</f>
        <v>248848.6</v>
      </c>
      <c r="J150" s="77">
        <f>'SECRETARIA DE RECURSOS HUM'!J22</f>
        <v>15000</v>
      </c>
      <c r="K150" s="77">
        <f>'SECRETARIA DE RECURSOS HUM'!K22</f>
        <v>15000</v>
      </c>
      <c r="L150" s="77">
        <f>'SECRETARIA DE RECURSOS HUM'!L22</f>
        <v>15000</v>
      </c>
      <c r="M150" s="77">
        <f>'SECRETARIA DE RECURSOS HUM'!M22</f>
        <v>15000</v>
      </c>
      <c r="N150" s="77">
        <f>'SECRETARIA DE RECURSOS HUM'!N22</f>
        <v>15000</v>
      </c>
      <c r="O150" s="77">
        <f>'SECRETARIA DE RECURSOS HUM'!O22</f>
        <v>15000</v>
      </c>
      <c r="P150" s="119">
        <f>15000+98848.6</f>
        <v>113848.6</v>
      </c>
      <c r="Q150" s="77">
        <f>'SECRETARIA DE RECURSOS HUM'!Q22</f>
        <v>15000</v>
      </c>
      <c r="R150" s="77">
        <f>'SECRETARIA DE RECURSOS HUM'!R22</f>
        <v>15000</v>
      </c>
      <c r="S150" s="77">
        <f>'SECRETARIA DE RECURSOS HUM'!S22</f>
        <v>8000</v>
      </c>
      <c r="T150" s="77">
        <f>'SECRETARIA DE RECURSOS HUM'!T22</f>
        <v>7000</v>
      </c>
      <c r="U150" s="77">
        <f>'SECRETARIA DE RECURSOS HUM'!U22</f>
        <v>0</v>
      </c>
      <c r="V150" s="588">
        <f t="shared" si="14"/>
        <v>248848.6</v>
      </c>
      <c r="W150" s="1"/>
      <c r="X150" s="1"/>
    </row>
    <row r="151" spans="1:24" ht="18" customHeight="1" x14ac:dyDescent="0.25">
      <c r="A151" s="2" t="str">
        <f>'[1]21111'!$B$12</f>
        <v>08</v>
      </c>
      <c r="B151" s="2">
        <f>'[1]21111'!$G$2</f>
        <v>305</v>
      </c>
      <c r="C151" s="114" t="str">
        <f>'[1]21111'!$G$3</f>
        <v>SECRETARÍA DE RECURSOS HUMANOS Y MATERIALES</v>
      </c>
      <c r="D151" s="2">
        <f>'[1]21111'!$G$4</f>
        <v>30501</v>
      </c>
      <c r="E151" s="114" t="str">
        <f>'[1]21111'!$G$5</f>
        <v>SECRETARÍA DE RECURSOS HUMANOS Y MATERIALES</v>
      </c>
      <c r="F151" s="555">
        <v>3000</v>
      </c>
      <c r="G151" s="555">
        <v>34511</v>
      </c>
      <c r="H151" s="556" t="s">
        <v>204</v>
      </c>
      <c r="I151" s="557">
        <f t="shared" si="18"/>
        <v>4269610.45</v>
      </c>
      <c r="J151" s="77">
        <f>'SECRETARIA DE RECURSOS HUM'!J23</f>
        <v>106437.01</v>
      </c>
      <c r="K151" s="77">
        <f>'SECRETARIA DE RECURSOS HUM'!K23</f>
        <v>0</v>
      </c>
      <c r="L151" s="77">
        <f>'SECRETARIA DE RECURSOS HUM'!L23</f>
        <v>0</v>
      </c>
      <c r="M151" s="77">
        <f>'SECRETARIA DE RECURSOS HUM'!M23</f>
        <v>0</v>
      </c>
      <c r="N151" s="77">
        <f>'SECRETARIA DE RECURSOS HUM'!N23</f>
        <v>0</v>
      </c>
      <c r="O151" s="77">
        <f>'SECRETARIA DE RECURSOS HUM'!O23</f>
        <v>4163173.44</v>
      </c>
      <c r="P151" s="77">
        <f>'SECRETARIA DE RECURSOS HUM'!P23</f>
        <v>0</v>
      </c>
      <c r="Q151" s="77">
        <f>'SECRETARIA DE RECURSOS HUM'!Q23</f>
        <v>0</v>
      </c>
      <c r="R151" s="77">
        <f>'SECRETARIA DE RECURSOS HUM'!R23</f>
        <v>0</v>
      </c>
      <c r="S151" s="77">
        <f>'SECRETARIA DE RECURSOS HUM'!S23</f>
        <v>0</v>
      </c>
      <c r="T151" s="77">
        <f>'SECRETARIA DE RECURSOS HUM'!T23</f>
        <v>0</v>
      </c>
      <c r="U151" s="77">
        <f>'SECRETARIA DE RECURSOS HUM'!U23</f>
        <v>0</v>
      </c>
      <c r="V151" s="588">
        <f t="shared" si="14"/>
        <v>4269610.45</v>
      </c>
      <c r="W151" s="1"/>
      <c r="X151" s="1"/>
    </row>
    <row r="152" spans="1:24" ht="18" customHeight="1" x14ac:dyDescent="0.25">
      <c r="A152" s="2" t="s">
        <v>319</v>
      </c>
      <c r="B152" s="2">
        <v>305</v>
      </c>
      <c r="C152" s="114" t="s">
        <v>61</v>
      </c>
      <c r="D152" s="2">
        <v>30501</v>
      </c>
      <c r="E152" s="114" t="s">
        <v>61</v>
      </c>
      <c r="F152" s="555">
        <v>3000</v>
      </c>
      <c r="G152" s="555">
        <v>38211</v>
      </c>
      <c r="H152" s="556" t="s">
        <v>204</v>
      </c>
      <c r="I152" s="557">
        <f t="shared" si="18"/>
        <v>341365.55</v>
      </c>
      <c r="J152" s="77">
        <v>0</v>
      </c>
      <c r="K152" s="77">
        <v>0</v>
      </c>
      <c r="L152" s="77">
        <v>0</v>
      </c>
      <c r="M152" s="77">
        <v>341365.55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588">
        <f t="shared" si="14"/>
        <v>341365.55</v>
      </c>
      <c r="W152" s="1"/>
      <c r="X152" s="1"/>
    </row>
    <row r="153" spans="1:24" ht="30" x14ac:dyDescent="0.25">
      <c r="A153" s="2">
        <f>SEGURIDAD!A15</f>
        <v>0</v>
      </c>
      <c r="B153" s="2">
        <f>'[11]22111'!$F$2</f>
        <v>306</v>
      </c>
      <c r="C153" s="496" t="str">
        <f>'[11]22111'!$F$3</f>
        <v>SECRETARÍA DE SEGURIDAD CIUDADANA, MOVILIDAD Y PROTECCIÓN CIVIL</v>
      </c>
      <c r="D153" s="2">
        <f>'[11]22111'!$F$4</f>
        <v>30601</v>
      </c>
      <c r="E153" s="496" t="str">
        <f>'[11]22111'!$F$5</f>
        <v>SECRETARÍA DE SEGURIDAD CIUDADANA, MOVILIDAD Y PROTECCIÓN CIVIL</v>
      </c>
      <c r="F153" s="551">
        <v>2000</v>
      </c>
      <c r="G153" s="551">
        <v>21111</v>
      </c>
      <c r="H153" s="552" t="s">
        <v>132</v>
      </c>
      <c r="I153" s="619">
        <f>SUM(J153:U153)</f>
        <v>595999.99640000088</v>
      </c>
      <c r="J153" s="616">
        <v>0</v>
      </c>
      <c r="K153" s="616">
        <v>0</v>
      </c>
      <c r="L153" s="616">
        <v>0</v>
      </c>
      <c r="M153" s="617">
        <v>590775.88640000089</v>
      </c>
      <c r="N153" s="616">
        <v>0</v>
      </c>
      <c r="O153" s="616">
        <v>0</v>
      </c>
      <c r="P153" s="616">
        <v>0</v>
      </c>
      <c r="Q153" s="616">
        <v>0</v>
      </c>
      <c r="R153" s="616">
        <v>0</v>
      </c>
      <c r="S153" s="616">
        <v>0</v>
      </c>
      <c r="T153" s="616">
        <v>0</v>
      </c>
      <c r="U153" s="616">
        <v>5224.1099999999997</v>
      </c>
      <c r="V153" s="588">
        <f t="shared" si="14"/>
        <v>595999.99640000088</v>
      </c>
      <c r="W153" s="2"/>
      <c r="X153" s="2"/>
    </row>
    <row r="154" spans="1:24" ht="18" customHeight="1" x14ac:dyDescent="0.25">
      <c r="A154" s="2">
        <v>0</v>
      </c>
      <c r="B154" s="2">
        <v>306</v>
      </c>
      <c r="C154" s="496" t="s">
        <v>62</v>
      </c>
      <c r="D154" s="2">
        <v>30601</v>
      </c>
      <c r="E154" s="496" t="s">
        <v>62</v>
      </c>
      <c r="F154" s="551">
        <v>2000</v>
      </c>
      <c r="G154" s="551">
        <v>22111</v>
      </c>
      <c r="H154" s="552" t="s">
        <v>140</v>
      </c>
      <c r="I154" s="619">
        <f t="shared" ref="I154:I179" si="19">SUM(J154:U154)</f>
        <v>332000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119">
        <v>332000</v>
      </c>
      <c r="Q154" s="77">
        <v>0</v>
      </c>
      <c r="R154" s="77">
        <v>0</v>
      </c>
      <c r="S154" s="77">
        <v>0</v>
      </c>
      <c r="T154" s="77">
        <v>0</v>
      </c>
      <c r="U154" s="77">
        <v>0</v>
      </c>
      <c r="V154" s="588">
        <f t="shared" si="14"/>
        <v>332000</v>
      </c>
      <c r="W154" s="2"/>
      <c r="X154" s="2"/>
    </row>
    <row r="155" spans="1:24" ht="42.75" x14ac:dyDescent="0.25">
      <c r="A155" s="2">
        <f>'[11]22111'!$A$12</f>
        <v>0</v>
      </c>
      <c r="B155" s="2">
        <f>'[11]22111'!$F$2</f>
        <v>306</v>
      </c>
      <c r="C155" s="496" t="str">
        <f>'[11]22111'!$F$3</f>
        <v>SECRETARÍA DE SEGURIDAD CIUDADANA, MOVILIDAD Y PROTECCIÓN CIVIL</v>
      </c>
      <c r="D155" s="2">
        <f>'[11]22111'!$F$4</f>
        <v>30601</v>
      </c>
      <c r="E155" s="496" t="str">
        <f>'[11]22111'!$F$5</f>
        <v>SECRETARÍA DE SEGURIDAD CIUDADANA, MOVILIDAD Y PROTECCIÓN CIVIL</v>
      </c>
      <c r="F155" s="546">
        <v>2000</v>
      </c>
      <c r="G155" s="546">
        <v>21411</v>
      </c>
      <c r="H155" s="548" t="s">
        <v>135</v>
      </c>
      <c r="I155" s="628">
        <f t="shared" si="19"/>
        <v>49300</v>
      </c>
      <c r="J155" s="77">
        <v>0</v>
      </c>
      <c r="K155" s="77">
        <v>0</v>
      </c>
      <c r="L155" s="77">
        <v>47145.36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0</v>
      </c>
      <c r="T155" s="77">
        <v>0</v>
      </c>
      <c r="U155" s="77">
        <v>2154.64</v>
      </c>
      <c r="V155" s="588">
        <f t="shared" si="14"/>
        <v>49300</v>
      </c>
      <c r="W155" s="1"/>
      <c r="X155" s="1"/>
    </row>
    <row r="156" spans="1:24" ht="18" customHeight="1" x14ac:dyDescent="0.25">
      <c r="A156" s="2">
        <f>'[11]22111'!$A$12</f>
        <v>0</v>
      </c>
      <c r="B156" s="2">
        <f>'[11]22111'!$F$2</f>
        <v>306</v>
      </c>
      <c r="C156" s="496" t="str">
        <f>'[11]22111'!$F$3</f>
        <v>SECRETARÍA DE SEGURIDAD CIUDADANA, MOVILIDAD Y PROTECCIÓN CIVIL</v>
      </c>
      <c r="D156" s="2">
        <f>'[11]22111'!$F$4</f>
        <v>30601</v>
      </c>
      <c r="E156" s="496" t="str">
        <f>'[11]22111'!$F$5</f>
        <v>SECRETARÍA DE SEGURIDAD CIUDADANA, MOVILIDAD Y PROTECCIÓN CIVIL</v>
      </c>
      <c r="F156" s="546">
        <v>2000</v>
      </c>
      <c r="G156" s="546">
        <v>21611</v>
      </c>
      <c r="H156" s="548" t="s">
        <v>137</v>
      </c>
      <c r="I156" s="628">
        <f t="shared" si="19"/>
        <v>71200</v>
      </c>
      <c r="J156" s="77">
        <v>0</v>
      </c>
      <c r="K156" s="77">
        <v>11087.880000000001</v>
      </c>
      <c r="L156" s="77">
        <v>0</v>
      </c>
      <c r="M156" s="77">
        <v>0</v>
      </c>
      <c r="N156" s="77">
        <v>0</v>
      </c>
      <c r="O156" s="77">
        <v>0</v>
      </c>
      <c r="P156" s="77">
        <v>21221.46</v>
      </c>
      <c r="Q156" s="77">
        <v>4480.6399999999994</v>
      </c>
      <c r="R156" s="77">
        <v>6831.62</v>
      </c>
      <c r="S156" s="77">
        <v>14561.3</v>
      </c>
      <c r="T156" s="77">
        <v>2296.79</v>
      </c>
      <c r="U156" s="77">
        <v>10720.31</v>
      </c>
      <c r="V156" s="588">
        <f t="shared" ref="V156:V182" si="20">SUM(J156:U156)</f>
        <v>71200</v>
      </c>
      <c r="W156" s="239"/>
      <c r="X156" s="1"/>
    </row>
    <row r="157" spans="1:24" ht="18" customHeight="1" x14ac:dyDescent="0.25">
      <c r="A157" s="2">
        <f>'[11]22111'!$A$12</f>
        <v>0</v>
      </c>
      <c r="B157" s="2">
        <f>'[11]22111'!$F$2</f>
        <v>306</v>
      </c>
      <c r="C157" s="496" t="str">
        <f>'[11]22111'!$F$3</f>
        <v>SECRETARÍA DE SEGURIDAD CIUDADANA, MOVILIDAD Y PROTECCIÓN CIVIL</v>
      </c>
      <c r="D157" s="2">
        <f>'[11]22111'!$F$4</f>
        <v>30601</v>
      </c>
      <c r="E157" s="496" t="str">
        <f>'[11]22111'!$F$5</f>
        <v>SECRETARÍA DE SEGURIDAD CIUDADANA, MOVILIDAD Y PROTECCIÓN CIVIL</v>
      </c>
      <c r="F157" s="551">
        <v>2000</v>
      </c>
      <c r="G157" s="551">
        <v>22111</v>
      </c>
      <c r="H157" s="552" t="s">
        <v>140</v>
      </c>
      <c r="I157" s="619">
        <f t="shared" si="19"/>
        <v>332000</v>
      </c>
      <c r="J157" s="77">
        <v>0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119">
        <v>332000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588">
        <f t="shared" si="20"/>
        <v>332000</v>
      </c>
      <c r="W157" s="1"/>
      <c r="X157" s="1"/>
    </row>
    <row r="158" spans="1:24" ht="18" customHeight="1" x14ac:dyDescent="0.25">
      <c r="A158" s="2">
        <f>'[11]22111'!$A$12</f>
        <v>0</v>
      </c>
      <c r="B158" s="2">
        <f>'[11]22111'!$F$2</f>
        <v>306</v>
      </c>
      <c r="C158" s="496" t="str">
        <f>'[11]22111'!$F$3</f>
        <v>SECRETARÍA DE SEGURIDAD CIUDADANA, MOVILIDAD Y PROTECCIÓN CIVIL</v>
      </c>
      <c r="D158" s="2">
        <f>'[11]22111'!$F$4</f>
        <v>30601</v>
      </c>
      <c r="E158" s="496" t="str">
        <f>'[11]22111'!$F$5</f>
        <v>SECRETARÍA DE SEGURIDAD CIUDADANA, MOVILIDAD Y PROTECCIÓN CIVIL</v>
      </c>
      <c r="F158" s="546">
        <v>2000</v>
      </c>
      <c r="G158" s="546">
        <v>24611</v>
      </c>
      <c r="H158" s="548" t="s">
        <v>148</v>
      </c>
      <c r="I158" s="628">
        <f t="shared" si="19"/>
        <v>165361.19999999998</v>
      </c>
      <c r="J158" s="590">
        <v>0</v>
      </c>
      <c r="K158" s="590">
        <v>0</v>
      </c>
      <c r="L158" s="590">
        <v>99889.7</v>
      </c>
      <c r="M158" s="590">
        <v>0</v>
      </c>
      <c r="N158" s="590">
        <v>0</v>
      </c>
      <c r="O158" s="590">
        <v>0</v>
      </c>
      <c r="P158" s="590">
        <v>0</v>
      </c>
      <c r="Q158" s="634">
        <v>65361.2</v>
      </c>
      <c r="R158" s="590">
        <v>0</v>
      </c>
      <c r="S158" s="590">
        <v>0</v>
      </c>
      <c r="T158" s="590">
        <v>0</v>
      </c>
      <c r="U158" s="590">
        <v>110.3</v>
      </c>
      <c r="V158" s="588">
        <f t="shared" si="20"/>
        <v>165361.19999999998</v>
      </c>
      <c r="W158" s="1"/>
      <c r="X158" s="1"/>
    </row>
    <row r="159" spans="1:24" ht="18" customHeight="1" x14ac:dyDescent="0.25">
      <c r="A159" s="2">
        <f>'[11]22111'!$A$12</f>
        <v>0</v>
      </c>
      <c r="B159" s="2">
        <f>'[11]22111'!$F$2</f>
        <v>306</v>
      </c>
      <c r="C159" s="496" t="str">
        <f>'[11]22111'!$F$3</f>
        <v>SECRETARÍA DE SEGURIDAD CIUDADANA, MOVILIDAD Y PROTECCIÓN CIVIL</v>
      </c>
      <c r="D159" s="2">
        <f>'[11]22111'!$F$4</f>
        <v>30601</v>
      </c>
      <c r="E159" s="496" t="str">
        <f>'[11]22111'!$F$5</f>
        <v>SECRETARÍA DE SEGURIDAD CIUDADANA, MOVILIDAD Y PROTECCIÓN CIVIL</v>
      </c>
      <c r="F159" s="546">
        <v>2000</v>
      </c>
      <c r="G159" s="546">
        <v>24711</v>
      </c>
      <c r="H159" s="548" t="s">
        <v>149</v>
      </c>
      <c r="I159" s="628">
        <f t="shared" si="19"/>
        <v>40000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2644.8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37355.199999999997</v>
      </c>
      <c r="V159" s="588">
        <f t="shared" si="20"/>
        <v>40000</v>
      </c>
      <c r="W159" s="1"/>
      <c r="X159" s="1"/>
    </row>
    <row r="160" spans="1:24" ht="30" x14ac:dyDescent="0.25">
      <c r="A160" s="2">
        <f>'[11]22111'!$A$12</f>
        <v>0</v>
      </c>
      <c r="B160" s="2">
        <f>'[11]22111'!$F$2</f>
        <v>306</v>
      </c>
      <c r="C160" s="496" t="str">
        <f>'[11]22111'!$F$3</f>
        <v>SECRETARÍA DE SEGURIDAD CIUDADANA, MOVILIDAD Y PROTECCIÓN CIVIL</v>
      </c>
      <c r="D160" s="2">
        <f>'[11]22111'!$F$4</f>
        <v>30601</v>
      </c>
      <c r="E160" s="496" t="str">
        <f>'[11]22111'!$F$5</f>
        <v>SECRETARÍA DE SEGURIDAD CIUDADANA, MOVILIDAD Y PROTECCIÓN CIVIL</v>
      </c>
      <c r="F160" s="551">
        <v>2000</v>
      </c>
      <c r="G160" s="551">
        <v>24911</v>
      </c>
      <c r="H160" s="552" t="s">
        <v>151</v>
      </c>
      <c r="I160" s="619">
        <f t="shared" si="19"/>
        <v>1159138</v>
      </c>
      <c r="J160" s="77">
        <v>0</v>
      </c>
      <c r="K160" s="77">
        <v>0</v>
      </c>
      <c r="L160" s="77">
        <v>99313.73000000001</v>
      </c>
      <c r="M160" s="77">
        <v>95496.03</v>
      </c>
      <c r="N160" s="77">
        <v>20429.82</v>
      </c>
      <c r="O160" s="77">
        <v>0</v>
      </c>
      <c r="P160" s="77">
        <v>0</v>
      </c>
      <c r="Q160" s="633">
        <v>943138</v>
      </c>
      <c r="R160" s="77">
        <v>0</v>
      </c>
      <c r="S160" s="77">
        <v>0</v>
      </c>
      <c r="T160" s="77">
        <v>0</v>
      </c>
      <c r="U160" s="77">
        <v>760.42</v>
      </c>
      <c r="V160" s="588">
        <f t="shared" si="20"/>
        <v>1159138</v>
      </c>
      <c r="W160" s="1"/>
      <c r="X160" s="1"/>
    </row>
    <row r="161" spans="1:24" ht="28.5" x14ac:dyDescent="0.25">
      <c r="A161" s="2">
        <f>'[11]22111'!$A$12</f>
        <v>0</v>
      </c>
      <c r="B161" s="2">
        <f>'[11]22111'!$F$2</f>
        <v>306</v>
      </c>
      <c r="C161" s="496" t="str">
        <f>'[11]22111'!$F$3</f>
        <v>SECRETARÍA DE SEGURIDAD CIUDADANA, MOVILIDAD Y PROTECCIÓN CIVIL</v>
      </c>
      <c r="D161" s="2">
        <f>'[11]22111'!$F$4</f>
        <v>30601</v>
      </c>
      <c r="E161" s="496" t="str">
        <f>'[11]22111'!$F$5</f>
        <v>SECRETARÍA DE SEGURIDAD CIUDADANA, MOVILIDAD Y PROTECCIÓN CIVIL</v>
      </c>
      <c r="F161" s="546">
        <v>2000</v>
      </c>
      <c r="G161" s="546">
        <v>25611</v>
      </c>
      <c r="H161" s="548" t="s">
        <v>155</v>
      </c>
      <c r="I161" s="628">
        <f t="shared" si="19"/>
        <v>40400</v>
      </c>
      <c r="J161" s="77">
        <v>0</v>
      </c>
      <c r="K161" s="77">
        <v>0</v>
      </c>
      <c r="L161" s="77">
        <v>1105</v>
      </c>
      <c r="M161" s="77">
        <v>0</v>
      </c>
      <c r="N161" s="77">
        <v>0</v>
      </c>
      <c r="O161" s="77">
        <v>39295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588">
        <f t="shared" si="20"/>
        <v>40400</v>
      </c>
      <c r="W161" s="1"/>
      <c r="X161" s="1"/>
    </row>
    <row r="162" spans="1:24" ht="18" customHeight="1" x14ac:dyDescent="0.25">
      <c r="A162" s="2">
        <f>'[11]22111'!$A$12</f>
        <v>0</v>
      </c>
      <c r="B162" s="2">
        <f>'[11]22111'!$F$2</f>
        <v>306</v>
      </c>
      <c r="C162" s="496" t="str">
        <f>'[11]22111'!$F$3</f>
        <v>SECRETARÍA DE SEGURIDAD CIUDADANA, MOVILIDAD Y PROTECCIÓN CIVIL</v>
      </c>
      <c r="D162" s="2">
        <f>'[11]22111'!$F$4</f>
        <v>30601</v>
      </c>
      <c r="E162" s="496" t="str">
        <f>'[11]22111'!$F$5</f>
        <v>SECRETARÍA DE SEGURIDAD CIUDADANA, MOVILIDAD Y PROTECCIÓN CIVIL</v>
      </c>
      <c r="F162" s="551">
        <v>2000</v>
      </c>
      <c r="G162" s="551">
        <v>26111</v>
      </c>
      <c r="H162" s="552" t="s">
        <v>157</v>
      </c>
      <c r="I162" s="619">
        <f t="shared" si="19"/>
        <v>8476000</v>
      </c>
      <c r="J162" s="77">
        <v>0</v>
      </c>
      <c r="K162" s="77">
        <v>0</v>
      </c>
      <c r="L162" s="77">
        <v>339062.3600000001</v>
      </c>
      <c r="M162" s="77">
        <v>0</v>
      </c>
      <c r="N162" s="119">
        <v>8136937.6399999997</v>
      </c>
      <c r="O162" s="77">
        <v>0</v>
      </c>
      <c r="P162" s="77">
        <v>0</v>
      </c>
      <c r="Q162" s="77">
        <v>0</v>
      </c>
      <c r="R162" s="77">
        <v>0</v>
      </c>
      <c r="S162" s="77">
        <v>0</v>
      </c>
      <c r="T162" s="77">
        <v>0</v>
      </c>
      <c r="U162" s="77">
        <v>0</v>
      </c>
      <c r="V162" s="588">
        <f t="shared" si="20"/>
        <v>8476000</v>
      </c>
      <c r="W162" s="1"/>
      <c r="X162" s="1"/>
    </row>
    <row r="163" spans="1:24" ht="18" customHeight="1" x14ac:dyDescent="0.25">
      <c r="A163" s="2">
        <f>'[11]22111'!$A$12</f>
        <v>0</v>
      </c>
      <c r="B163" s="2">
        <f>'[11]22111'!$F$2</f>
        <v>306</v>
      </c>
      <c r="C163" s="496" t="str">
        <f>'[11]22111'!$F$3</f>
        <v>SECRETARÍA DE SEGURIDAD CIUDADANA, MOVILIDAD Y PROTECCIÓN CIVIL</v>
      </c>
      <c r="D163" s="2">
        <f>'[11]22111'!$F$4</f>
        <v>30601</v>
      </c>
      <c r="E163" s="496" t="str">
        <f>'[11]22111'!$F$5</f>
        <v>SECRETARÍA DE SEGURIDAD CIUDADANA, MOVILIDAD Y PROTECCIÓN CIVIL</v>
      </c>
      <c r="F163" s="551">
        <v>2000</v>
      </c>
      <c r="G163" s="551">
        <v>27111</v>
      </c>
      <c r="H163" s="552" t="s">
        <v>158</v>
      </c>
      <c r="I163" s="619">
        <f t="shared" si="19"/>
        <v>14506825.43</v>
      </c>
      <c r="J163" s="77">
        <v>0</v>
      </c>
      <c r="K163" s="77">
        <v>0</v>
      </c>
      <c r="L163" s="77">
        <v>0</v>
      </c>
      <c r="M163" s="77">
        <v>0</v>
      </c>
      <c r="N163" s="77">
        <v>0</v>
      </c>
      <c r="O163" s="77">
        <v>0</v>
      </c>
      <c r="P163" s="119">
        <v>14506825.43</v>
      </c>
      <c r="Q163" s="77">
        <v>0</v>
      </c>
      <c r="R163" s="77">
        <v>0</v>
      </c>
      <c r="S163" s="77">
        <v>0</v>
      </c>
      <c r="T163" s="77">
        <v>0</v>
      </c>
      <c r="U163" s="77">
        <v>0</v>
      </c>
      <c r="V163" s="588">
        <f t="shared" si="20"/>
        <v>14506825.43</v>
      </c>
      <c r="W163" s="1"/>
      <c r="X163" s="1"/>
    </row>
    <row r="164" spans="1:24" ht="30" x14ac:dyDescent="0.25">
      <c r="A164" s="2">
        <f>'[11]22111'!$A$12</f>
        <v>0</v>
      </c>
      <c r="B164" s="2">
        <f>'[11]22111'!$F$2</f>
        <v>306</v>
      </c>
      <c r="C164" s="496" t="str">
        <f>'[11]22111'!$F$3</f>
        <v>SECRETARÍA DE SEGURIDAD CIUDADANA, MOVILIDAD Y PROTECCIÓN CIVIL</v>
      </c>
      <c r="D164" s="2">
        <f>'[11]22111'!$F$4</f>
        <v>30601</v>
      </c>
      <c r="E164" s="496" t="str">
        <f>'[11]22111'!$F$5</f>
        <v>SECRETARÍA DE SEGURIDAD CIUDADANA, MOVILIDAD Y PROTECCIÓN CIVIL</v>
      </c>
      <c r="F164" s="551">
        <v>2000</v>
      </c>
      <c r="G164" s="551">
        <v>27211</v>
      </c>
      <c r="H164" s="552" t="s">
        <v>159</v>
      </c>
      <c r="I164" s="619">
        <f t="shared" si="19"/>
        <v>493174.58</v>
      </c>
      <c r="J164" s="77">
        <v>0</v>
      </c>
      <c r="K164" s="77">
        <v>0</v>
      </c>
      <c r="L164" s="77">
        <v>0</v>
      </c>
      <c r="M164" s="77">
        <v>0</v>
      </c>
      <c r="N164" s="77">
        <v>0</v>
      </c>
      <c r="O164" s="77">
        <v>0</v>
      </c>
      <c r="P164" s="119">
        <v>493174.58</v>
      </c>
      <c r="Q164" s="77">
        <v>0</v>
      </c>
      <c r="R164" s="77">
        <v>0</v>
      </c>
      <c r="S164" s="77">
        <v>0</v>
      </c>
      <c r="T164" s="77">
        <v>0</v>
      </c>
      <c r="U164" s="77">
        <v>0</v>
      </c>
      <c r="V164" s="588">
        <f t="shared" si="20"/>
        <v>493174.58</v>
      </c>
      <c r="W164" s="1"/>
      <c r="X164" s="1"/>
    </row>
    <row r="165" spans="1:24" ht="18" customHeight="1" x14ac:dyDescent="0.25">
      <c r="A165" s="2">
        <f>'[11]22111'!$A$12</f>
        <v>0</v>
      </c>
      <c r="B165" s="2">
        <f>'[11]22111'!$F$2</f>
        <v>306</v>
      </c>
      <c r="C165" s="496" t="str">
        <f>'[11]22111'!$F$3</f>
        <v>SECRETARÍA DE SEGURIDAD CIUDADANA, MOVILIDAD Y PROTECCIÓN CIVIL</v>
      </c>
      <c r="D165" s="2">
        <f>'[11]22111'!$F$4</f>
        <v>30601</v>
      </c>
      <c r="E165" s="496" t="str">
        <f>'[11]22111'!$F$5</f>
        <v>SECRETARÍA DE SEGURIDAD CIUDADANA, MOVILIDAD Y PROTECCIÓN CIVIL</v>
      </c>
      <c r="F165" s="546">
        <v>2000</v>
      </c>
      <c r="G165" s="546">
        <v>27411</v>
      </c>
      <c r="H165" s="548" t="s">
        <v>161</v>
      </c>
      <c r="I165" s="628">
        <f t="shared" si="19"/>
        <v>32000</v>
      </c>
      <c r="J165" s="77">
        <v>0</v>
      </c>
      <c r="K165" s="77">
        <v>0</v>
      </c>
      <c r="L165" s="77">
        <v>405</v>
      </c>
      <c r="M165" s="77">
        <v>0</v>
      </c>
      <c r="N165" s="77">
        <v>0</v>
      </c>
      <c r="O165" s="77">
        <v>30276</v>
      </c>
      <c r="P165" s="77">
        <v>1319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588">
        <f t="shared" si="20"/>
        <v>32000</v>
      </c>
      <c r="W165" s="1"/>
      <c r="X165" s="1"/>
    </row>
    <row r="166" spans="1:24" ht="30" x14ac:dyDescent="0.25">
      <c r="A166" s="2">
        <f>'[11]22111'!$A$12</f>
        <v>0</v>
      </c>
      <c r="B166" s="2">
        <f>'[11]22111'!$F$2</f>
        <v>306</v>
      </c>
      <c r="C166" s="496" t="str">
        <f>'[11]22111'!$F$3</f>
        <v>SECRETARÍA DE SEGURIDAD CIUDADANA, MOVILIDAD Y PROTECCIÓN CIVIL</v>
      </c>
      <c r="D166" s="2">
        <f>'[11]22111'!$F$4</f>
        <v>30601</v>
      </c>
      <c r="E166" s="496" t="str">
        <f>'[11]22111'!$F$5</f>
        <v>SECRETARÍA DE SEGURIDAD CIUDADANA, MOVILIDAD Y PROTECCIÓN CIVIL</v>
      </c>
      <c r="F166" s="551">
        <v>2000</v>
      </c>
      <c r="G166" s="551">
        <v>27511</v>
      </c>
      <c r="H166" s="552" t="s">
        <v>162</v>
      </c>
      <c r="I166" s="619">
        <f t="shared" si="19"/>
        <v>196000</v>
      </c>
      <c r="J166" s="77">
        <v>0</v>
      </c>
      <c r="K166" s="119">
        <v>194700</v>
      </c>
      <c r="L166" s="77">
        <v>0</v>
      </c>
      <c r="M166" s="77">
        <v>0</v>
      </c>
      <c r="N166" s="77">
        <v>0</v>
      </c>
      <c r="O166" s="77">
        <v>0</v>
      </c>
      <c r="P166" s="77">
        <v>1300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588">
        <f t="shared" si="20"/>
        <v>196000</v>
      </c>
      <c r="W166" s="1"/>
      <c r="X166" s="1"/>
    </row>
    <row r="167" spans="1:24" ht="28.5" x14ac:dyDescent="0.25">
      <c r="A167" s="2">
        <f>'[11]22111'!$A$12</f>
        <v>0</v>
      </c>
      <c r="B167" s="2">
        <f>'[11]22111'!$F$2</f>
        <v>306</v>
      </c>
      <c r="C167" s="496" t="str">
        <f>'[11]22111'!$F$3</f>
        <v>SECRETARÍA DE SEGURIDAD CIUDADANA, MOVILIDAD Y PROTECCIÓN CIVIL</v>
      </c>
      <c r="D167" s="2">
        <f>'[11]22111'!$F$4</f>
        <v>30601</v>
      </c>
      <c r="E167" s="496" t="str">
        <f>'[11]22111'!$F$5</f>
        <v>SECRETARÍA DE SEGURIDAD CIUDADANA, MOVILIDAD Y PROTECCIÓN CIVIL</v>
      </c>
      <c r="F167" s="546">
        <v>2000</v>
      </c>
      <c r="G167" s="546">
        <v>28311</v>
      </c>
      <c r="H167" s="548" t="s">
        <v>165</v>
      </c>
      <c r="I167" s="628">
        <f t="shared" si="19"/>
        <v>18000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17980</v>
      </c>
      <c r="P167" s="77">
        <v>20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588">
        <f t="shared" si="20"/>
        <v>18000</v>
      </c>
      <c r="W167" s="1"/>
      <c r="X167" s="1"/>
    </row>
    <row r="168" spans="1:24" ht="18" customHeight="1" x14ac:dyDescent="0.25">
      <c r="A168" s="2">
        <f>'[11]22111'!$A$12</f>
        <v>0</v>
      </c>
      <c r="B168" s="2">
        <f>'[11]22111'!$F$2</f>
        <v>306</v>
      </c>
      <c r="C168" s="496" t="str">
        <f>'[11]22111'!$F$3</f>
        <v>SECRETARÍA DE SEGURIDAD CIUDADANA, MOVILIDAD Y PROTECCIÓN CIVIL</v>
      </c>
      <c r="D168" s="2">
        <f>'[11]22111'!$F$4</f>
        <v>30601</v>
      </c>
      <c r="E168" s="496" t="str">
        <f>'[11]22111'!$F$5</f>
        <v>SECRETARÍA DE SEGURIDAD CIUDADANA, MOVILIDAD Y PROTECCIÓN CIVIL</v>
      </c>
      <c r="F168" s="546">
        <v>2000</v>
      </c>
      <c r="G168" s="546">
        <v>29111</v>
      </c>
      <c r="H168" s="548" t="s">
        <v>166</v>
      </c>
      <c r="I168" s="628">
        <f t="shared" si="19"/>
        <v>170000</v>
      </c>
      <c r="J168" s="77">
        <v>0</v>
      </c>
      <c r="K168" s="77">
        <v>0</v>
      </c>
      <c r="L168" s="77">
        <v>19636</v>
      </c>
      <c r="M168" s="77">
        <v>0</v>
      </c>
      <c r="N168" s="77">
        <v>0</v>
      </c>
      <c r="O168" s="77">
        <v>0</v>
      </c>
      <c r="P168" s="119">
        <v>150364</v>
      </c>
      <c r="Q168" s="77">
        <v>0</v>
      </c>
      <c r="R168" s="77">
        <v>0</v>
      </c>
      <c r="S168" s="77">
        <v>0</v>
      </c>
      <c r="T168" s="77">
        <v>0</v>
      </c>
      <c r="U168" s="77">
        <v>0</v>
      </c>
      <c r="V168" s="588">
        <f t="shared" si="20"/>
        <v>170000</v>
      </c>
      <c r="W168" s="1"/>
      <c r="X168" s="1"/>
    </row>
    <row r="169" spans="1:24" ht="42.75" x14ac:dyDescent="0.25">
      <c r="A169" s="2">
        <f>'[11]22111'!$A$12</f>
        <v>0</v>
      </c>
      <c r="B169" s="2">
        <f>'[11]22111'!$F$2</f>
        <v>306</v>
      </c>
      <c r="C169" s="496" t="str">
        <f>'[11]22111'!$F$3</f>
        <v>SECRETARÍA DE SEGURIDAD CIUDADANA, MOVILIDAD Y PROTECCIÓN CIVIL</v>
      </c>
      <c r="D169" s="2">
        <f>'[11]22111'!$F$4</f>
        <v>30601</v>
      </c>
      <c r="E169" s="496" t="str">
        <f>'[11]22111'!$F$5</f>
        <v>SECRETARÍA DE SEGURIDAD CIUDADANA, MOVILIDAD Y PROTECCIÓN CIVIL</v>
      </c>
      <c r="F169" s="546">
        <v>2000</v>
      </c>
      <c r="G169" s="546">
        <v>29411</v>
      </c>
      <c r="H169" s="548" t="s">
        <v>169</v>
      </c>
      <c r="I169" s="628">
        <f t="shared" si="19"/>
        <v>99760</v>
      </c>
      <c r="J169" s="77">
        <v>0</v>
      </c>
      <c r="K169" s="77">
        <v>0</v>
      </c>
      <c r="L169" s="77">
        <v>99760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588">
        <f t="shared" si="20"/>
        <v>99760</v>
      </c>
      <c r="W169" s="1"/>
      <c r="X169" s="1"/>
    </row>
    <row r="170" spans="1:24" ht="30" x14ac:dyDescent="0.25">
      <c r="A170" s="2">
        <f>'[11]22111'!$A$12</f>
        <v>0</v>
      </c>
      <c r="B170" s="2">
        <f>'[11]22111'!$F$2</f>
        <v>306</v>
      </c>
      <c r="C170" s="496" t="str">
        <f>'[11]22111'!$F$3</f>
        <v>SECRETARÍA DE SEGURIDAD CIUDADANA, MOVILIDAD Y PROTECCIÓN CIVIL</v>
      </c>
      <c r="D170" s="2">
        <f>'[11]22111'!$F$4</f>
        <v>30601</v>
      </c>
      <c r="E170" s="496" t="str">
        <f>'[11]22111'!$F$5</f>
        <v>SECRETARÍA DE SEGURIDAD CIUDADANA, MOVILIDAD Y PROTECCIÓN CIVIL</v>
      </c>
      <c r="F170" s="551">
        <v>2000</v>
      </c>
      <c r="G170" s="551">
        <v>29611</v>
      </c>
      <c r="H170" s="552" t="s">
        <v>171</v>
      </c>
      <c r="I170" s="619">
        <f t="shared" si="19"/>
        <v>2425945.0399999991</v>
      </c>
      <c r="J170" s="77">
        <v>0</v>
      </c>
      <c r="K170" s="77">
        <v>0</v>
      </c>
      <c r="L170" s="119">
        <v>2405308.3299999991</v>
      </c>
      <c r="M170" s="77">
        <v>0</v>
      </c>
      <c r="N170" s="77">
        <v>0</v>
      </c>
      <c r="O170" s="77">
        <v>0</v>
      </c>
      <c r="P170" s="77">
        <v>20636.71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588">
        <f t="shared" si="20"/>
        <v>2425945.0399999991</v>
      </c>
      <c r="W170" s="1"/>
      <c r="X170" s="1"/>
    </row>
    <row r="171" spans="1:24" ht="30" x14ac:dyDescent="0.25">
      <c r="A171" s="2">
        <f>'[11]22111'!$A$12</f>
        <v>0</v>
      </c>
      <c r="B171" s="2">
        <f>'[11]22111'!$F$2</f>
        <v>306</v>
      </c>
      <c r="C171" s="496" t="str">
        <f>'[11]22111'!$F$3</f>
        <v>SECRETARÍA DE SEGURIDAD CIUDADANA, MOVILIDAD Y PROTECCIÓN CIVIL</v>
      </c>
      <c r="D171" s="2">
        <f>'[11]22111'!$F$4</f>
        <v>30601</v>
      </c>
      <c r="E171" s="496" t="str">
        <f>'[11]22111'!$F$5</f>
        <v>SECRETARÍA DE SEGURIDAD CIUDADANA, MOVILIDAD Y PROTECCIÓN CIVIL</v>
      </c>
      <c r="F171" s="551">
        <v>2000</v>
      </c>
      <c r="G171" s="551">
        <v>29811</v>
      </c>
      <c r="H171" s="552" t="s">
        <v>173</v>
      </c>
      <c r="I171" s="619">
        <f t="shared" si="19"/>
        <v>261000</v>
      </c>
      <c r="J171" s="77">
        <v>0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0</v>
      </c>
      <c r="Q171" s="633">
        <v>261000</v>
      </c>
      <c r="R171" s="77">
        <v>0</v>
      </c>
      <c r="S171" s="77">
        <v>0</v>
      </c>
      <c r="T171" s="77">
        <v>0</v>
      </c>
      <c r="U171" s="77">
        <v>0</v>
      </c>
      <c r="V171" s="588">
        <f t="shared" si="20"/>
        <v>261000</v>
      </c>
      <c r="W171" s="1"/>
      <c r="X171" s="1"/>
    </row>
    <row r="172" spans="1:24" ht="30" x14ac:dyDescent="0.25">
      <c r="A172" s="2">
        <f>'[11]22111'!$A$12</f>
        <v>0</v>
      </c>
      <c r="B172" s="2">
        <f>'[11]22111'!$F$2</f>
        <v>306</v>
      </c>
      <c r="C172" s="496" t="str">
        <f>'[11]22111'!$F$3</f>
        <v>SECRETARÍA DE SEGURIDAD CIUDADANA, MOVILIDAD Y PROTECCIÓN CIVIL</v>
      </c>
      <c r="D172" s="2">
        <f>'[11]22111'!$F$4</f>
        <v>30601</v>
      </c>
      <c r="E172" s="496" t="str">
        <f>'[11]22111'!$F$5</f>
        <v>SECRETARÍA DE SEGURIDAD CIUDADANA, MOVILIDAD Y PROTECCIÓN CIVIL</v>
      </c>
      <c r="F172" s="598">
        <v>3000</v>
      </c>
      <c r="G172" s="598">
        <v>33611</v>
      </c>
      <c r="H172" s="599" t="s">
        <v>198</v>
      </c>
      <c r="I172" s="630">
        <f t="shared" ref="I172:I174" si="21">SUM(J172:U172)</f>
        <v>109645.44</v>
      </c>
      <c r="J172" s="77">
        <v>0</v>
      </c>
      <c r="K172" s="77">
        <f>'REG. DE HACIENDA'!K125</f>
        <v>0</v>
      </c>
      <c r="L172" s="77">
        <f>'REG. DE HACIENDA'!L125</f>
        <v>0</v>
      </c>
      <c r="M172" s="77">
        <v>0</v>
      </c>
      <c r="N172" s="77">
        <f>'REG. DE HACIENDA'!N125</f>
        <v>0</v>
      </c>
      <c r="O172" s="77">
        <f>'REG. DE HACIENDA'!O125</f>
        <v>0</v>
      </c>
      <c r="P172" s="119">
        <v>109645.44</v>
      </c>
      <c r="Q172" s="77">
        <f>'REG. DE HACIENDA'!Q125</f>
        <v>0</v>
      </c>
      <c r="R172" s="77">
        <f>'REG. DE HACIENDA'!R125</f>
        <v>0</v>
      </c>
      <c r="S172" s="77">
        <f>'REG. DE HACIENDA'!S125</f>
        <v>0</v>
      </c>
      <c r="T172" s="77">
        <v>0</v>
      </c>
      <c r="U172" s="77">
        <v>0</v>
      </c>
      <c r="V172" s="588">
        <f t="shared" si="20"/>
        <v>109645.44</v>
      </c>
      <c r="W172" s="1"/>
      <c r="X172" s="1"/>
    </row>
    <row r="173" spans="1:24" ht="30" x14ac:dyDescent="0.25">
      <c r="A173" s="2">
        <f>'[11]22111'!$A$12</f>
        <v>0</v>
      </c>
      <c r="B173" s="2">
        <f>'[11]22111'!$F$2</f>
        <v>306</v>
      </c>
      <c r="C173" s="496" t="str">
        <f>'[11]22111'!$F$3</f>
        <v>SECRETARÍA DE SEGURIDAD CIUDADANA, MOVILIDAD Y PROTECCIÓN CIVIL</v>
      </c>
      <c r="D173" s="2">
        <f>'[11]22111'!$F$4</f>
        <v>30601</v>
      </c>
      <c r="E173" s="496" t="str">
        <f>'[11]22111'!$F$5</f>
        <v>SECRETARÍA DE SEGURIDAD CIUDADANA, MOVILIDAD Y PROTECCIÓN CIVIL</v>
      </c>
      <c r="F173" s="598">
        <v>3000</v>
      </c>
      <c r="G173" s="598">
        <v>35511</v>
      </c>
      <c r="H173" s="599" t="s">
        <v>212</v>
      </c>
      <c r="I173" s="559">
        <f t="shared" si="21"/>
        <v>2300000</v>
      </c>
      <c r="J173" s="77">
        <v>0</v>
      </c>
      <c r="K173" s="77">
        <v>0</v>
      </c>
      <c r="L173" s="119">
        <v>283612.03999999998</v>
      </c>
      <c r="M173" s="119">
        <v>230394.59999999998</v>
      </c>
      <c r="N173" s="119">
        <v>226098.44</v>
      </c>
      <c r="O173" s="119">
        <v>193245.96000000002</v>
      </c>
      <c r="P173" s="119">
        <v>226292.40000000002</v>
      </c>
      <c r="Q173" s="119">
        <v>236512.44</v>
      </c>
      <c r="R173" s="119">
        <v>267347</v>
      </c>
      <c r="S173" s="119">
        <v>222949.96000000002</v>
      </c>
      <c r="T173" s="119">
        <v>227636.96000000002</v>
      </c>
      <c r="U173" s="119">
        <v>185910.2</v>
      </c>
      <c r="V173" s="588">
        <f t="shared" si="20"/>
        <v>2300000</v>
      </c>
      <c r="W173" s="1"/>
      <c r="X173" s="1"/>
    </row>
    <row r="174" spans="1:24" ht="18" customHeight="1" x14ac:dyDescent="0.25">
      <c r="A174" s="2">
        <f>'[11]22111'!$A$12</f>
        <v>0</v>
      </c>
      <c r="B174" s="2">
        <f>'[11]22111'!$F$2</f>
        <v>306</v>
      </c>
      <c r="C174" s="496" t="str">
        <f>'[11]22111'!$F$3</f>
        <v>SECRETARÍA DE SEGURIDAD CIUDADANA, MOVILIDAD Y PROTECCIÓN CIVIL</v>
      </c>
      <c r="D174" s="2">
        <f>'[11]22111'!$F$4</f>
        <v>30601</v>
      </c>
      <c r="E174" s="496" t="str">
        <f>'[11]22111'!$F$5</f>
        <v>SECRETARÍA DE SEGURIDAD CIUDADANA, MOVILIDAD Y PROTECCIÓN CIVIL</v>
      </c>
      <c r="F174" s="598">
        <v>3000</v>
      </c>
      <c r="G174" s="598">
        <v>38211</v>
      </c>
      <c r="H174" s="599" t="s">
        <v>226</v>
      </c>
      <c r="I174" s="559">
        <f t="shared" si="21"/>
        <v>171000</v>
      </c>
      <c r="J174" s="77">
        <v>0</v>
      </c>
      <c r="K174" s="77">
        <v>0</v>
      </c>
      <c r="L174" s="77">
        <v>0</v>
      </c>
      <c r="M174" s="77">
        <v>0</v>
      </c>
      <c r="N174" s="77">
        <v>0</v>
      </c>
      <c r="O174" s="77">
        <v>0</v>
      </c>
      <c r="P174" s="77">
        <v>0</v>
      </c>
      <c r="Q174" s="119">
        <v>171000</v>
      </c>
      <c r="R174" s="77">
        <v>0</v>
      </c>
      <c r="S174" s="77">
        <v>0</v>
      </c>
      <c r="T174" s="77">
        <v>0</v>
      </c>
      <c r="U174" s="77">
        <v>0</v>
      </c>
      <c r="V174" s="588">
        <f t="shared" si="20"/>
        <v>171000</v>
      </c>
      <c r="W174" s="1"/>
      <c r="X174" s="1"/>
    </row>
    <row r="175" spans="1:24" ht="18" customHeight="1" x14ac:dyDescent="0.25">
      <c r="A175" s="2">
        <v>0</v>
      </c>
      <c r="B175" s="2">
        <v>306</v>
      </c>
      <c r="C175" s="496" t="s">
        <v>62</v>
      </c>
      <c r="D175" s="2">
        <v>3061</v>
      </c>
      <c r="E175" s="496" t="str">
        <f>'[11]22111'!$F$5</f>
        <v>SECRETARÍA DE SEGURIDAD CIUDADANA, MOVILIDAD Y PROTECCIÓN CIVIL</v>
      </c>
      <c r="F175" s="2">
        <v>5000</v>
      </c>
      <c r="G175" s="2">
        <v>51112</v>
      </c>
      <c r="H175" s="259" t="s">
        <v>246</v>
      </c>
      <c r="I175" s="610">
        <f t="shared" si="19"/>
        <v>0</v>
      </c>
      <c r="J175" s="77">
        <v>0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588">
        <f t="shared" si="20"/>
        <v>0</v>
      </c>
      <c r="W175" s="1"/>
      <c r="X175" s="1"/>
    </row>
    <row r="176" spans="1:24" ht="30" x14ac:dyDescent="0.25">
      <c r="A176" s="2">
        <v>0</v>
      </c>
      <c r="B176" s="2">
        <v>306</v>
      </c>
      <c r="C176" s="1" t="s">
        <v>62</v>
      </c>
      <c r="D176" s="2">
        <v>3061</v>
      </c>
      <c r="E176" s="1" t="str">
        <f>'[11]22111'!$F$5</f>
        <v>SECRETARÍA DE SEGURIDAD CIUDADANA, MOVILIDAD Y PROTECCIÓN CIVIL</v>
      </c>
      <c r="F176" s="266">
        <v>5000</v>
      </c>
      <c r="G176" s="266">
        <v>51512</v>
      </c>
      <c r="H176" s="608" t="s">
        <v>498</v>
      </c>
      <c r="I176" s="609">
        <f t="shared" si="19"/>
        <v>1391360</v>
      </c>
      <c r="J176" s="610">
        <v>0</v>
      </c>
      <c r="K176" s="610">
        <v>0</v>
      </c>
      <c r="L176" s="610">
        <v>0</v>
      </c>
      <c r="M176" s="610">
        <v>0</v>
      </c>
      <c r="N176" s="610">
        <v>0</v>
      </c>
      <c r="O176" s="610">
        <v>700000</v>
      </c>
      <c r="P176" s="610">
        <v>0</v>
      </c>
      <c r="Q176" s="635">
        <v>691360</v>
      </c>
      <c r="R176" s="610">
        <v>0</v>
      </c>
      <c r="S176" s="610">
        <v>0</v>
      </c>
      <c r="T176" s="610">
        <v>0</v>
      </c>
      <c r="U176" s="610">
        <v>0</v>
      </c>
      <c r="V176" s="588">
        <f t="shared" si="20"/>
        <v>1391360</v>
      </c>
      <c r="W176" s="1"/>
      <c r="X176" s="1"/>
    </row>
    <row r="177" spans="1:24" ht="18" customHeight="1" x14ac:dyDescent="0.25">
      <c r="A177" s="2">
        <f>'[11]22111'!$A$12</f>
        <v>0</v>
      </c>
      <c r="B177" s="2">
        <f>'[11]22111'!$F$2</f>
        <v>306</v>
      </c>
      <c r="C177" s="496" t="str">
        <f>'[11]22111'!$F$3</f>
        <v>SECRETARÍA DE SEGURIDAD CIUDADANA, MOVILIDAD Y PROTECCIÓN CIVIL</v>
      </c>
      <c r="D177" s="2">
        <f>'[11]22111'!$F$4</f>
        <v>30601</v>
      </c>
      <c r="E177" s="496" t="str">
        <f>'[11]22111'!$F$5</f>
        <v>SECRETARÍA DE SEGURIDAD CIUDADANA, MOVILIDAD Y PROTECCIÓN CIVIL</v>
      </c>
      <c r="F177" s="266">
        <v>5000</v>
      </c>
      <c r="G177" s="266">
        <v>52312</v>
      </c>
      <c r="H177" s="608" t="s">
        <v>252</v>
      </c>
      <c r="I177" s="609">
        <f t="shared" si="19"/>
        <v>407305</v>
      </c>
      <c r="J177" s="77">
        <v>0</v>
      </c>
      <c r="K177" s="77">
        <v>0</v>
      </c>
      <c r="L177" s="77">
        <v>91611</v>
      </c>
      <c r="M177" s="77">
        <v>0</v>
      </c>
      <c r="N177" s="77">
        <v>0</v>
      </c>
      <c r="O177" s="77">
        <v>0</v>
      </c>
      <c r="P177" s="77">
        <v>0</v>
      </c>
      <c r="Q177" s="636">
        <v>315694</v>
      </c>
      <c r="R177" s="77">
        <v>0</v>
      </c>
      <c r="S177" s="77">
        <v>0</v>
      </c>
      <c r="T177" s="77">
        <v>0</v>
      </c>
      <c r="U177" s="77">
        <v>0</v>
      </c>
      <c r="V177" s="588">
        <f t="shared" si="20"/>
        <v>407305</v>
      </c>
      <c r="W177" s="1"/>
      <c r="X177" s="1"/>
    </row>
    <row r="178" spans="1:24" ht="42.75" x14ac:dyDescent="0.25">
      <c r="A178" s="2">
        <f>'[11]22111'!$A$12</f>
        <v>0</v>
      </c>
      <c r="B178" s="2">
        <f>'[11]22111'!$F$2</f>
        <v>306</v>
      </c>
      <c r="C178" s="1" t="str">
        <f>'[11]22111'!$F$3</f>
        <v>SECRETARÍA DE SEGURIDAD CIUDADANA, MOVILIDAD Y PROTECCIÓN CIVIL</v>
      </c>
      <c r="D178" s="2">
        <f>'[11]22111'!$F$4</f>
        <v>30601</v>
      </c>
      <c r="E178" s="1" t="str">
        <f>'[11]22111'!$F$5</f>
        <v>SECRETARÍA DE SEGURIDAD CIUDADANA, MOVILIDAD Y PROTECCIÓN CIVIL</v>
      </c>
      <c r="F178" s="2">
        <v>5000</v>
      </c>
      <c r="G178" s="2">
        <v>56412</v>
      </c>
      <c r="H178" s="259" t="s">
        <v>261</v>
      </c>
      <c r="I178" s="610">
        <f t="shared" si="19"/>
        <v>0</v>
      </c>
      <c r="J178" s="610">
        <v>0</v>
      </c>
      <c r="K178" s="610">
        <v>0</v>
      </c>
      <c r="L178" s="610">
        <v>0</v>
      </c>
      <c r="M178" s="610">
        <v>0</v>
      </c>
      <c r="N178" s="610">
        <v>0</v>
      </c>
      <c r="O178" s="610">
        <v>0</v>
      </c>
      <c r="P178" s="610">
        <v>0</v>
      </c>
      <c r="Q178" s="610">
        <v>0</v>
      </c>
      <c r="R178" s="610">
        <v>0</v>
      </c>
      <c r="S178" s="610">
        <v>0</v>
      </c>
      <c r="T178" s="610">
        <v>0</v>
      </c>
      <c r="U178" s="610">
        <v>0</v>
      </c>
      <c r="V178" s="588">
        <f t="shared" si="20"/>
        <v>0</v>
      </c>
      <c r="W178" s="1"/>
      <c r="X178" s="1"/>
    </row>
    <row r="179" spans="1:24" ht="30" x14ac:dyDescent="0.25">
      <c r="A179" s="2">
        <f>'[11]22111'!$A$12</f>
        <v>0</v>
      </c>
      <c r="B179" s="2">
        <f>'[11]22111'!$F$2</f>
        <v>306</v>
      </c>
      <c r="C179" s="496" t="str">
        <f>'[11]22111'!$F$3</f>
        <v>SECRETARÍA DE SEGURIDAD CIUDADANA, MOVILIDAD Y PROTECCIÓN CIVIL</v>
      </c>
      <c r="D179" s="2">
        <f>'[11]22111'!$F$4</f>
        <v>30601</v>
      </c>
      <c r="E179" s="496" t="str">
        <f>'[11]22111'!$F$5</f>
        <v>SECRETARÍA DE SEGURIDAD CIUDADANA, MOVILIDAD Y PROTECCIÓN CIVIL</v>
      </c>
      <c r="F179" s="266">
        <v>5000</v>
      </c>
      <c r="G179" s="266">
        <v>56512</v>
      </c>
      <c r="H179" s="608" t="s">
        <v>500</v>
      </c>
      <c r="I179" s="609">
        <f t="shared" si="19"/>
        <v>110316</v>
      </c>
      <c r="J179" s="77">
        <v>0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0</v>
      </c>
      <c r="Q179" s="636">
        <v>110316</v>
      </c>
      <c r="R179" s="77">
        <v>0</v>
      </c>
      <c r="S179" s="77">
        <v>0</v>
      </c>
      <c r="T179" s="77">
        <v>0</v>
      </c>
      <c r="U179" s="77">
        <v>0</v>
      </c>
      <c r="V179" s="588">
        <f t="shared" si="20"/>
        <v>110316</v>
      </c>
      <c r="W179" s="1"/>
      <c r="X179" s="1"/>
    </row>
    <row r="180" spans="1:24" ht="28.5" x14ac:dyDescent="0.25">
      <c r="A180" s="2" t="str">
        <f>'[12]21111'!$A$12</f>
        <v>´20-12-08</v>
      </c>
      <c r="B180" s="2">
        <f>'[12]29111'!$F$2</f>
        <v>307</v>
      </c>
      <c r="C180" s="1" t="str">
        <f>'[12]29111'!$F$3</f>
        <v>SECRETARÍA DE SERVICIOS MUNICIPALES</v>
      </c>
      <c r="D180" s="2">
        <f>'[12]29111'!$F$4</f>
        <v>30701</v>
      </c>
      <c r="E180" s="1" t="str">
        <f>'[12]29111'!$F$5</f>
        <v>SECRETARÍA DE SERVICIOS MUNICIPALES</v>
      </c>
      <c r="F180" s="546">
        <v>2000</v>
      </c>
      <c r="G180" s="546">
        <v>21111</v>
      </c>
      <c r="H180" s="548" t="s">
        <v>132</v>
      </c>
      <c r="I180" s="547">
        <f>'SERV MUNICIPALES'!I15</f>
        <v>130000</v>
      </c>
      <c r="J180" s="77">
        <f>'SERV MUNICIPALES'!J15</f>
        <v>0</v>
      </c>
      <c r="K180" s="77">
        <f>'SERV MUNICIPALES'!K15</f>
        <v>0</v>
      </c>
      <c r="L180" s="77">
        <f>'SERV MUNICIPALES'!L15</f>
        <v>0</v>
      </c>
      <c r="M180" s="77">
        <f>'SERV MUNICIPALES'!M15</f>
        <v>129945.75</v>
      </c>
      <c r="N180" s="77">
        <f>'SERV MUNICIPALES'!N15</f>
        <v>0</v>
      </c>
      <c r="O180" s="77">
        <v>54.25</v>
      </c>
      <c r="P180" s="77">
        <f>'SERV MUNICIPALES'!P15</f>
        <v>0</v>
      </c>
      <c r="Q180" s="77">
        <f>'SERV MUNICIPALES'!Q15</f>
        <v>0</v>
      </c>
      <c r="R180" s="77">
        <f>'SERV MUNICIPALES'!R15</f>
        <v>0</v>
      </c>
      <c r="S180" s="77">
        <f>'SERV MUNICIPALES'!S15</f>
        <v>0</v>
      </c>
      <c r="T180" s="77">
        <f>'SERV MUNICIPALES'!T15</f>
        <v>0</v>
      </c>
      <c r="U180" s="77">
        <f>'SERV MUNICIPALES'!U15</f>
        <v>0</v>
      </c>
      <c r="V180" s="588">
        <f t="shared" si="20"/>
        <v>130000</v>
      </c>
      <c r="W180" s="1"/>
      <c r="X180" s="1"/>
    </row>
    <row r="181" spans="1:24" ht="28.5" x14ac:dyDescent="0.25">
      <c r="A181" s="2">
        <v>20</v>
      </c>
      <c r="B181" s="2">
        <f>'[12]29111'!$F$2</f>
        <v>307</v>
      </c>
      <c r="C181" s="1" t="str">
        <f>'[12]29111'!$F$3</f>
        <v>SECRETARÍA DE SERVICIOS MUNICIPALES</v>
      </c>
      <c r="D181" s="2">
        <f>'[12]29111'!$F$4</f>
        <v>30701</v>
      </c>
      <c r="E181" s="1" t="str">
        <f>'[12]29111'!$F$5</f>
        <v>SECRETARÍA DE SERVICIOS MUNICIPALES</v>
      </c>
      <c r="F181" s="546">
        <v>2000</v>
      </c>
      <c r="G181" s="546">
        <v>21211</v>
      </c>
      <c r="H181" s="548" t="s">
        <v>133</v>
      </c>
      <c r="I181" s="547">
        <f>'SERV MUNICIPALES'!I16</f>
        <v>3000</v>
      </c>
      <c r="J181" s="77">
        <f>'SERV MUNICIPALES'!J16</f>
        <v>0</v>
      </c>
      <c r="K181" s="77">
        <f>'SERV MUNICIPALES'!K16</f>
        <v>0</v>
      </c>
      <c r="L181" s="77">
        <f>'SERV MUNICIPALES'!L16</f>
        <v>0</v>
      </c>
      <c r="M181" s="77">
        <f>'SERV MUNICIPALES'!M16</f>
        <v>3000</v>
      </c>
      <c r="N181" s="77">
        <f>'SERV MUNICIPALES'!N16</f>
        <v>0</v>
      </c>
      <c r="O181" s="77">
        <f>'SERV MUNICIPALES'!O16</f>
        <v>0</v>
      </c>
      <c r="P181" s="77">
        <f>'SERV MUNICIPALES'!P16</f>
        <v>0</v>
      </c>
      <c r="Q181" s="77">
        <f>'SERV MUNICIPALES'!Q16</f>
        <v>0</v>
      </c>
      <c r="R181" s="77">
        <f>'SERV MUNICIPALES'!R16</f>
        <v>0</v>
      </c>
      <c r="S181" s="77">
        <f>'SERV MUNICIPALES'!S16</f>
        <v>0</v>
      </c>
      <c r="T181" s="77">
        <f>'SERV MUNICIPALES'!T16</f>
        <v>0</v>
      </c>
      <c r="U181" s="77">
        <f>'SERV MUNICIPALES'!U16</f>
        <v>0</v>
      </c>
      <c r="V181" s="588">
        <f t="shared" si="20"/>
        <v>3000</v>
      </c>
      <c r="W181" s="1"/>
      <c r="X181" s="1"/>
    </row>
    <row r="182" spans="1:24" ht="42.75" x14ac:dyDescent="0.25">
      <c r="A182" s="2" t="s">
        <v>464</v>
      </c>
      <c r="B182" s="2">
        <f>'[12]29111'!$F$2</f>
        <v>307</v>
      </c>
      <c r="C182" s="1" t="str">
        <f>'[12]29111'!$F$3</f>
        <v>SECRETARÍA DE SERVICIOS MUNICIPALES</v>
      </c>
      <c r="D182" s="2">
        <f>'[12]29111'!$F$4</f>
        <v>30701</v>
      </c>
      <c r="E182" s="1" t="str">
        <f>'[12]29111'!$F$5</f>
        <v>SECRETARÍA DE SERVICIOS MUNICIPALES</v>
      </c>
      <c r="F182" s="546">
        <v>2000</v>
      </c>
      <c r="G182" s="546">
        <v>21411</v>
      </c>
      <c r="H182" s="548" t="s">
        <v>135</v>
      </c>
      <c r="I182" s="547">
        <f>'SERV MUNICIPALES'!I17</f>
        <v>45000</v>
      </c>
      <c r="J182" s="77">
        <f>'SERV MUNICIPALES'!J17</f>
        <v>0</v>
      </c>
      <c r="K182" s="77">
        <f>'SERV MUNICIPALES'!K17</f>
        <v>0</v>
      </c>
      <c r="L182" s="77">
        <f>'SERV MUNICIPALES'!L17</f>
        <v>0</v>
      </c>
      <c r="M182" s="77">
        <f>'SERV MUNICIPALES'!M17</f>
        <v>42920</v>
      </c>
      <c r="N182" s="77">
        <f>'SERV MUNICIPALES'!N17</f>
        <v>0</v>
      </c>
      <c r="O182" s="77">
        <v>2080</v>
      </c>
      <c r="P182" s="77">
        <f>'SERV MUNICIPALES'!P17</f>
        <v>0</v>
      </c>
      <c r="Q182" s="77">
        <f>'SERV MUNICIPALES'!Q17</f>
        <v>0</v>
      </c>
      <c r="R182" s="77">
        <f>'SERV MUNICIPALES'!R17</f>
        <v>0</v>
      </c>
      <c r="S182" s="77">
        <f>'SERV MUNICIPALES'!S17</f>
        <v>0</v>
      </c>
      <c r="T182" s="77">
        <f>'SERV MUNICIPALES'!T17</f>
        <v>0</v>
      </c>
      <c r="U182" s="77">
        <f>'SERV MUNICIPALES'!U17</f>
        <v>0</v>
      </c>
      <c r="V182" s="588">
        <f t="shared" si="20"/>
        <v>45000</v>
      </c>
      <c r="W182" s="1"/>
      <c r="X182" s="1"/>
    </row>
    <row r="183" spans="1:24" ht="18" customHeight="1" x14ac:dyDescent="0.25">
      <c r="A183" s="2" t="s">
        <v>465</v>
      </c>
      <c r="B183" s="2">
        <f>'[12]29111'!$F$2</f>
        <v>307</v>
      </c>
      <c r="C183" s="1" t="str">
        <f>'[12]29111'!$F$3</f>
        <v>SECRETARÍA DE SERVICIOS MUNICIPALES</v>
      </c>
      <c r="D183" s="2">
        <f>'[12]29111'!$F$4</f>
        <v>30701</v>
      </c>
      <c r="E183" s="1" t="str">
        <f>'[12]29111'!$F$5</f>
        <v>SECRETARÍA DE SERVICIOS MUNICIPALES</v>
      </c>
      <c r="F183" s="546">
        <v>2000</v>
      </c>
      <c r="G183" s="546">
        <v>24111</v>
      </c>
      <c r="H183" s="548" t="s">
        <v>143</v>
      </c>
      <c r="I183" s="547">
        <f>'SERV MUNICIPALES'!I18</f>
        <v>50920</v>
      </c>
      <c r="J183" s="77">
        <f>'SERV MUNICIPALES'!J18</f>
        <v>0</v>
      </c>
      <c r="K183" s="77">
        <f>'SERV MUNICIPALES'!K18</f>
        <v>0</v>
      </c>
      <c r="L183" s="77">
        <f>'SERV MUNICIPALES'!L18</f>
        <v>0</v>
      </c>
      <c r="M183" s="77">
        <f>'SERV MUNICIPALES'!M18</f>
        <v>50920</v>
      </c>
      <c r="N183" s="77">
        <f>'SERV MUNICIPALES'!N18</f>
        <v>0</v>
      </c>
      <c r="O183" s="77">
        <f>'SERV MUNICIPALES'!O18</f>
        <v>0</v>
      </c>
      <c r="P183" s="77">
        <f>'SERV MUNICIPALES'!P18</f>
        <v>0</v>
      </c>
      <c r="Q183" s="77">
        <f>'SERV MUNICIPALES'!Q18</f>
        <v>0</v>
      </c>
      <c r="R183" s="77">
        <f>'SERV MUNICIPALES'!R18</f>
        <v>0</v>
      </c>
      <c r="S183" s="77">
        <f>'SERV MUNICIPALES'!S18</f>
        <v>0</v>
      </c>
      <c r="T183" s="77">
        <f>'SERV MUNICIPALES'!T18</f>
        <v>0</v>
      </c>
      <c r="U183" s="77">
        <f>'SERV MUNICIPALES'!U18</f>
        <v>0</v>
      </c>
      <c r="V183" s="588">
        <f t="shared" ref="V183:V229" si="22">SUM(J183:U183)</f>
        <v>50920</v>
      </c>
      <c r="W183" s="1"/>
      <c r="X183" s="1"/>
    </row>
    <row r="184" spans="1:24" ht="18" customHeight="1" x14ac:dyDescent="0.25">
      <c r="A184" s="2">
        <v>12</v>
      </c>
      <c r="B184" s="2">
        <f>'[12]29111'!$F$2</f>
        <v>307</v>
      </c>
      <c r="C184" s="1" t="str">
        <f>'[12]29111'!$F$3</f>
        <v>SECRETARÍA DE SERVICIOS MUNICIPALES</v>
      </c>
      <c r="D184" s="2">
        <f>'[12]29111'!$F$4</f>
        <v>30701</v>
      </c>
      <c r="E184" s="1" t="str">
        <f>'[12]29111'!$F$5</f>
        <v>SECRETARÍA DE SERVICIOS MUNICIPALES</v>
      </c>
      <c r="F184" s="546">
        <v>2000</v>
      </c>
      <c r="G184" s="546">
        <v>24211</v>
      </c>
      <c r="H184" s="548" t="s">
        <v>144</v>
      </c>
      <c r="I184" s="547">
        <f>'SERV MUNICIPALES'!I19</f>
        <v>2500</v>
      </c>
      <c r="J184" s="77">
        <f>'SERV MUNICIPALES'!J19</f>
        <v>0</v>
      </c>
      <c r="K184" s="77">
        <f>'SERV MUNICIPALES'!K19</f>
        <v>0</v>
      </c>
      <c r="L184" s="77">
        <f>'SERV MUNICIPALES'!L19</f>
        <v>0</v>
      </c>
      <c r="M184" s="77">
        <f>'SERV MUNICIPALES'!M19</f>
        <v>2500</v>
      </c>
      <c r="N184" s="77">
        <f>'SERV MUNICIPALES'!N19</f>
        <v>0</v>
      </c>
      <c r="O184" s="77">
        <f>'SERV MUNICIPALES'!O19</f>
        <v>0</v>
      </c>
      <c r="P184" s="77">
        <f>'SERV MUNICIPALES'!P19</f>
        <v>0</v>
      </c>
      <c r="Q184" s="77">
        <f>'SERV MUNICIPALES'!Q19</f>
        <v>0</v>
      </c>
      <c r="R184" s="77">
        <f>'SERV MUNICIPALES'!R19</f>
        <v>0</v>
      </c>
      <c r="S184" s="77">
        <f>'SERV MUNICIPALES'!S19</f>
        <v>0</v>
      </c>
      <c r="T184" s="77">
        <f>'SERV MUNICIPALES'!T19</f>
        <v>0</v>
      </c>
      <c r="U184" s="77">
        <f>'SERV MUNICIPALES'!U19</f>
        <v>0</v>
      </c>
      <c r="V184" s="588">
        <f t="shared" si="22"/>
        <v>2500</v>
      </c>
      <c r="W184" s="1"/>
      <c r="X184" s="1"/>
    </row>
    <row r="185" spans="1:24" ht="18" customHeight="1" x14ac:dyDescent="0.25">
      <c r="A185" s="2">
        <v>12</v>
      </c>
      <c r="B185" s="2">
        <f>'[12]29111'!$F$2</f>
        <v>307</v>
      </c>
      <c r="C185" s="1" t="str">
        <f>'[12]29111'!$F$3</f>
        <v>SECRETARÍA DE SERVICIOS MUNICIPALES</v>
      </c>
      <c r="D185" s="2">
        <f>'[12]29111'!$F$4</f>
        <v>30701</v>
      </c>
      <c r="E185" s="1" t="str">
        <f>'[12]29111'!$F$5</f>
        <v>SECRETARÍA DE SERVICIOS MUNICIPALES</v>
      </c>
      <c r="F185" s="546">
        <v>2000</v>
      </c>
      <c r="G185" s="546">
        <v>24411</v>
      </c>
      <c r="H185" s="548" t="s">
        <v>146</v>
      </c>
      <c r="I185" s="547">
        <f>'SERV MUNICIPALES'!I20</f>
        <v>5000</v>
      </c>
      <c r="J185" s="77">
        <f>'SERV MUNICIPALES'!J20</f>
        <v>0</v>
      </c>
      <c r="K185" s="77">
        <f>'SERV MUNICIPALES'!K20</f>
        <v>0</v>
      </c>
      <c r="L185" s="77">
        <f>'SERV MUNICIPALES'!L20</f>
        <v>0</v>
      </c>
      <c r="M185" s="77">
        <f>'SERV MUNICIPALES'!M20</f>
        <v>5000</v>
      </c>
      <c r="N185" s="77">
        <f>'SERV MUNICIPALES'!N20</f>
        <v>0</v>
      </c>
      <c r="O185" s="77">
        <f>'SERV MUNICIPALES'!O20</f>
        <v>0</v>
      </c>
      <c r="P185" s="77">
        <f>'SERV MUNICIPALES'!P20</f>
        <v>0</v>
      </c>
      <c r="Q185" s="77">
        <f>'SERV MUNICIPALES'!Q20</f>
        <v>0</v>
      </c>
      <c r="R185" s="77">
        <f>'SERV MUNICIPALES'!R20</f>
        <v>0</v>
      </c>
      <c r="S185" s="77">
        <f>'SERV MUNICIPALES'!S20</f>
        <v>0</v>
      </c>
      <c r="T185" s="77">
        <f>'SERV MUNICIPALES'!T20</f>
        <v>0</v>
      </c>
      <c r="U185" s="77">
        <f>'SERV MUNICIPALES'!U20</f>
        <v>0</v>
      </c>
      <c r="V185" s="588">
        <f t="shared" si="22"/>
        <v>5000</v>
      </c>
      <c r="W185" s="1"/>
      <c r="X185" s="1"/>
    </row>
    <row r="186" spans="1:24" ht="18" customHeight="1" x14ac:dyDescent="0.25">
      <c r="A186" s="2">
        <v>12</v>
      </c>
      <c r="B186" s="2">
        <f>'[12]29111'!$F$2</f>
        <v>307</v>
      </c>
      <c r="C186" s="1" t="str">
        <f>'[12]29111'!$F$3</f>
        <v>SECRETARÍA DE SERVICIOS MUNICIPALES</v>
      </c>
      <c r="D186" s="2">
        <f>'[12]29111'!$F$4</f>
        <v>30701</v>
      </c>
      <c r="E186" s="1" t="str">
        <f>'[12]29111'!$F$5</f>
        <v>SECRETARÍA DE SERVICIOS MUNICIPALES</v>
      </c>
      <c r="F186" s="546">
        <v>2000</v>
      </c>
      <c r="G186" s="546">
        <v>24511</v>
      </c>
      <c r="H186" s="548" t="s">
        <v>147</v>
      </c>
      <c r="I186" s="547">
        <f>'SERV MUNICIPALES'!I21</f>
        <v>10000</v>
      </c>
      <c r="J186" s="77">
        <f>'SERV MUNICIPALES'!J21</f>
        <v>0</v>
      </c>
      <c r="K186" s="77">
        <f>'SERV MUNICIPALES'!K21</f>
        <v>0</v>
      </c>
      <c r="L186" s="77">
        <f>'SERV MUNICIPALES'!L21</f>
        <v>0</v>
      </c>
      <c r="M186" s="77">
        <f>'SERV MUNICIPALES'!M21</f>
        <v>10000</v>
      </c>
      <c r="N186" s="77">
        <f>'SERV MUNICIPALES'!N21</f>
        <v>0</v>
      </c>
      <c r="O186" s="77">
        <f>'SERV MUNICIPALES'!O21</f>
        <v>0</v>
      </c>
      <c r="P186" s="77">
        <f>'SERV MUNICIPALES'!P21</f>
        <v>0</v>
      </c>
      <c r="Q186" s="77">
        <f>'SERV MUNICIPALES'!Q21</f>
        <v>0</v>
      </c>
      <c r="R186" s="77">
        <f>'SERV MUNICIPALES'!R21</f>
        <v>0</v>
      </c>
      <c r="S186" s="77">
        <f>'SERV MUNICIPALES'!S21</f>
        <v>0</v>
      </c>
      <c r="T186" s="77">
        <f>'SERV MUNICIPALES'!T21</f>
        <v>0</v>
      </c>
      <c r="U186" s="77">
        <f>'SERV MUNICIPALES'!U21</f>
        <v>0</v>
      </c>
      <c r="V186" s="588">
        <f t="shared" si="22"/>
        <v>10000</v>
      </c>
      <c r="W186" s="1"/>
      <c r="X186" s="1"/>
    </row>
    <row r="187" spans="1:24" ht="18" customHeight="1" x14ac:dyDescent="0.25">
      <c r="A187" s="2">
        <v>27</v>
      </c>
      <c r="B187" s="2">
        <f>'[12]29111'!$F$2</f>
        <v>307</v>
      </c>
      <c r="C187" s="1" t="str">
        <f>'[12]29111'!$F$3</f>
        <v>SECRETARÍA DE SERVICIOS MUNICIPALES</v>
      </c>
      <c r="D187" s="2">
        <f>'[12]29111'!$F$4</f>
        <v>30701</v>
      </c>
      <c r="E187" s="1" t="str">
        <f>'[12]29111'!$F$5</f>
        <v>SECRETARÍA DE SERVICIOS MUNICIPALES</v>
      </c>
      <c r="F187" s="546">
        <v>2000</v>
      </c>
      <c r="G187" s="546">
        <v>24611</v>
      </c>
      <c r="H187" s="548" t="s">
        <v>148</v>
      </c>
      <c r="I187" s="547">
        <f>'SERV MUNICIPALES'!I22</f>
        <v>115072.35</v>
      </c>
      <c r="J187" s="77">
        <f>'SERV MUNICIPALES'!J22</f>
        <v>0</v>
      </c>
      <c r="K187" s="77">
        <f>'SERV MUNICIPALES'!K22</f>
        <v>115072.35</v>
      </c>
      <c r="L187" s="77">
        <f>'SERV MUNICIPALES'!L22</f>
        <v>0</v>
      </c>
      <c r="M187" s="77">
        <f>'SERV MUNICIPALES'!M22</f>
        <v>0</v>
      </c>
      <c r="N187" s="77">
        <f>'SERV MUNICIPALES'!N22</f>
        <v>0</v>
      </c>
      <c r="O187" s="77">
        <f>'SERV MUNICIPALES'!O22</f>
        <v>0</v>
      </c>
      <c r="P187" s="77">
        <f>'SERV MUNICIPALES'!P22</f>
        <v>0</v>
      </c>
      <c r="Q187" s="77">
        <f>'SERV MUNICIPALES'!Q22</f>
        <v>0</v>
      </c>
      <c r="R187" s="77">
        <f>'SERV MUNICIPALES'!R22</f>
        <v>0</v>
      </c>
      <c r="S187" s="77">
        <f>'SERV MUNICIPALES'!S22</f>
        <v>0</v>
      </c>
      <c r="T187" s="77">
        <f>'SERV MUNICIPALES'!T22</f>
        <v>0</v>
      </c>
      <c r="U187" s="77">
        <f>'SERV MUNICIPALES'!U22</f>
        <v>0</v>
      </c>
      <c r="V187" s="588">
        <f t="shared" si="22"/>
        <v>115072.35</v>
      </c>
      <c r="W187" s="1"/>
      <c r="X187" s="1"/>
    </row>
    <row r="188" spans="1:24" ht="18" customHeight="1" x14ac:dyDescent="0.25">
      <c r="A188" s="2" t="s">
        <v>466</v>
      </c>
      <c r="B188" s="2">
        <f>'[12]29111'!$F$2</f>
        <v>307</v>
      </c>
      <c r="C188" s="1" t="str">
        <f>'[12]29111'!$F$3</f>
        <v>SECRETARÍA DE SERVICIOS MUNICIPALES</v>
      </c>
      <c r="D188" s="2">
        <f>'[12]29111'!$F$4</f>
        <v>30701</v>
      </c>
      <c r="E188" s="1" t="str">
        <f>'[12]29111'!$F$5</f>
        <v>SECRETARÍA DE SERVICIOS MUNICIPALES</v>
      </c>
      <c r="F188" s="546">
        <v>2000</v>
      </c>
      <c r="G188" s="546">
        <v>24711</v>
      </c>
      <c r="H188" s="548" t="s">
        <v>149</v>
      </c>
      <c r="I188" s="547">
        <f>'SERV MUNICIPALES'!I23</f>
        <v>22025.19</v>
      </c>
      <c r="J188" s="77">
        <f>'SERV MUNICIPALES'!J23</f>
        <v>0</v>
      </c>
      <c r="K188" s="77">
        <f>'SERV MUNICIPALES'!K23</f>
        <v>0</v>
      </c>
      <c r="L188" s="77">
        <f>'SERV MUNICIPALES'!L23</f>
        <v>2025.19</v>
      </c>
      <c r="M188" s="77">
        <f>'SERV MUNICIPALES'!M23</f>
        <v>20000</v>
      </c>
      <c r="N188" s="77">
        <f>'SERV MUNICIPALES'!N23</f>
        <v>0</v>
      </c>
      <c r="O188" s="77">
        <f>'SERV MUNICIPALES'!O23</f>
        <v>0</v>
      </c>
      <c r="P188" s="77">
        <f>'SERV MUNICIPALES'!P23</f>
        <v>0</v>
      </c>
      <c r="Q188" s="77">
        <f>'SERV MUNICIPALES'!Q23</f>
        <v>0</v>
      </c>
      <c r="R188" s="77">
        <f>'SERV MUNICIPALES'!R23</f>
        <v>0</v>
      </c>
      <c r="S188" s="77">
        <f>'SERV MUNICIPALES'!S23</f>
        <v>0</v>
      </c>
      <c r="T188" s="77">
        <f>'SERV MUNICIPALES'!T23</f>
        <v>0</v>
      </c>
      <c r="U188" s="77">
        <f>'SERV MUNICIPALES'!U23</f>
        <v>0</v>
      </c>
      <c r="V188" s="588">
        <f t="shared" si="22"/>
        <v>22025.19</v>
      </c>
      <c r="W188" s="1"/>
      <c r="X188" s="1"/>
    </row>
    <row r="189" spans="1:24" ht="28.5" x14ac:dyDescent="0.25">
      <c r="A189" s="2">
        <v>12</v>
      </c>
      <c r="B189" s="2">
        <f>'[12]29111'!$F$2</f>
        <v>307</v>
      </c>
      <c r="C189" s="1" t="str">
        <f>'[12]29111'!$F$3</f>
        <v>SECRETARÍA DE SERVICIOS MUNICIPALES</v>
      </c>
      <c r="D189" s="2">
        <f>'[12]29111'!$F$4</f>
        <v>30701</v>
      </c>
      <c r="E189" s="1" t="str">
        <f>'[12]29111'!$F$5</f>
        <v>SECRETARÍA DE SERVICIOS MUNICIPALES</v>
      </c>
      <c r="F189" s="546">
        <v>2000</v>
      </c>
      <c r="G189" s="546">
        <v>24911</v>
      </c>
      <c r="H189" s="548" t="s">
        <v>151</v>
      </c>
      <c r="I189" s="547">
        <f>'SERV MUNICIPALES'!I24</f>
        <v>80080.39</v>
      </c>
      <c r="J189" s="77">
        <f>'SERV MUNICIPALES'!J24</f>
        <v>0</v>
      </c>
      <c r="K189" s="77">
        <f>'SERV MUNICIPALES'!K24</f>
        <v>0</v>
      </c>
      <c r="L189" s="77">
        <f>'SERV MUNICIPALES'!L24</f>
        <v>242.79</v>
      </c>
      <c r="M189" s="77">
        <f>'SERV MUNICIPALES'!M24</f>
        <v>79837.600000000006</v>
      </c>
      <c r="N189" s="77">
        <f>'SERV MUNICIPALES'!N24</f>
        <v>0</v>
      </c>
      <c r="O189" s="77">
        <f>'SERV MUNICIPALES'!O24</f>
        <v>0</v>
      </c>
      <c r="P189" s="77">
        <f>'SERV MUNICIPALES'!P24</f>
        <v>0</v>
      </c>
      <c r="Q189" s="77">
        <f>'SERV MUNICIPALES'!Q24</f>
        <v>0</v>
      </c>
      <c r="R189" s="77">
        <f>'SERV MUNICIPALES'!R24</f>
        <v>0</v>
      </c>
      <c r="S189" s="77">
        <f>'SERV MUNICIPALES'!S24</f>
        <v>0</v>
      </c>
      <c r="T189" s="77">
        <f>'SERV MUNICIPALES'!T24</f>
        <v>0</v>
      </c>
      <c r="U189" s="77">
        <f>'SERV MUNICIPALES'!U24</f>
        <v>0</v>
      </c>
      <c r="V189" s="588">
        <f t="shared" si="22"/>
        <v>80080.39</v>
      </c>
      <c r="W189" s="1"/>
      <c r="X189" s="1"/>
    </row>
    <row r="190" spans="1:24" ht="28.5" x14ac:dyDescent="0.25">
      <c r="A190" s="2">
        <v>12</v>
      </c>
      <c r="B190" s="2">
        <f>'[12]29111'!$F$2</f>
        <v>307</v>
      </c>
      <c r="C190" s="1" t="str">
        <f>'[12]29111'!$F$3</f>
        <v>SECRETARÍA DE SERVICIOS MUNICIPALES</v>
      </c>
      <c r="D190" s="2">
        <f>'[12]29111'!$F$4</f>
        <v>30701</v>
      </c>
      <c r="E190" s="1" t="str">
        <f>'[12]29111'!$F$5</f>
        <v>SECRETARÍA DE SERVICIOS MUNICIPALES</v>
      </c>
      <c r="F190" s="546">
        <v>2000</v>
      </c>
      <c r="G190" s="546">
        <v>25611</v>
      </c>
      <c r="H190" s="548" t="s">
        <v>155</v>
      </c>
      <c r="I190" s="547">
        <f>'SERV MUNICIPALES'!I25</f>
        <v>500</v>
      </c>
      <c r="J190" s="77">
        <f>'SERV MUNICIPALES'!J25</f>
        <v>0</v>
      </c>
      <c r="K190" s="77">
        <f>'SERV MUNICIPALES'!K25</f>
        <v>0</v>
      </c>
      <c r="L190" s="77">
        <f>'SERV MUNICIPALES'!L25</f>
        <v>0</v>
      </c>
      <c r="M190" s="77">
        <f>'SERV MUNICIPALES'!M25</f>
        <v>500</v>
      </c>
      <c r="N190" s="77">
        <f>'SERV MUNICIPALES'!N25</f>
        <v>0</v>
      </c>
      <c r="O190" s="77">
        <f>'SERV MUNICIPALES'!O25</f>
        <v>0</v>
      </c>
      <c r="P190" s="77">
        <f>'SERV MUNICIPALES'!P25</f>
        <v>0</v>
      </c>
      <c r="Q190" s="77">
        <f>'SERV MUNICIPALES'!Q25</f>
        <v>0</v>
      </c>
      <c r="R190" s="77">
        <f>'SERV MUNICIPALES'!R25</f>
        <v>0</v>
      </c>
      <c r="S190" s="77">
        <f>'SERV MUNICIPALES'!S25</f>
        <v>0</v>
      </c>
      <c r="T190" s="77">
        <f>'SERV MUNICIPALES'!T25</f>
        <v>0</v>
      </c>
      <c r="U190" s="77">
        <f>'SERV MUNICIPALES'!U25</f>
        <v>0</v>
      </c>
      <c r="V190" s="588">
        <f t="shared" si="22"/>
        <v>500</v>
      </c>
      <c r="W190" s="1"/>
      <c r="X190" s="1"/>
    </row>
    <row r="191" spans="1:24" ht="18" customHeight="1" x14ac:dyDescent="0.25">
      <c r="A191" s="2">
        <v>12</v>
      </c>
      <c r="B191" s="2">
        <f>'[12]29111'!$F$2</f>
        <v>307</v>
      </c>
      <c r="C191" s="1" t="str">
        <f>'[12]29111'!$F$3</f>
        <v>SECRETARÍA DE SERVICIOS MUNICIPALES</v>
      </c>
      <c r="D191" s="2">
        <f>'[12]29111'!$F$4</f>
        <v>30701</v>
      </c>
      <c r="E191" s="1" t="str">
        <f>'[12]29111'!$F$5</f>
        <v>SECRETARÍA DE SERVICIOS MUNICIPALES</v>
      </c>
      <c r="F191" s="546">
        <v>2000</v>
      </c>
      <c r="G191" s="551">
        <v>26111</v>
      </c>
      <c r="H191" s="552" t="s">
        <v>157</v>
      </c>
      <c r="I191" s="553">
        <f>'SERV MUNICIPALES'!I26</f>
        <v>33949960</v>
      </c>
      <c r="J191" s="77">
        <f>'SERV MUNICIPALES'!J26</f>
        <v>0</v>
      </c>
      <c r="K191" s="77">
        <f>'SERV MUNICIPALES'!K26</f>
        <v>4317612.43</v>
      </c>
      <c r="L191" s="77">
        <f>'SERV MUNICIPALES'!L26</f>
        <v>6708833.2300000004</v>
      </c>
      <c r="M191" s="77">
        <f>'SERV MUNICIPALES'!M26</f>
        <v>3567333</v>
      </c>
      <c r="N191" s="77">
        <f>'SERV MUNICIPALES'!N26</f>
        <v>3567333</v>
      </c>
      <c r="O191" s="77">
        <f>'SERV MUNICIPALES'!O26</f>
        <v>3567333</v>
      </c>
      <c r="P191" s="77">
        <f>'SERV MUNICIPALES'!P26</f>
        <v>3567333</v>
      </c>
      <c r="Q191" s="77">
        <f>'SERV MUNICIPALES'!Q26</f>
        <v>3567333</v>
      </c>
      <c r="R191" s="77">
        <f>'SERV MUNICIPALES'!R26</f>
        <v>3567333</v>
      </c>
      <c r="S191" s="77">
        <f>'SERV MUNICIPALES'!S26</f>
        <v>1519516.34</v>
      </c>
      <c r="T191" s="77">
        <f>'SERV MUNICIPALES'!T26</f>
        <v>0</v>
      </c>
      <c r="U191" s="77">
        <f>'SERV MUNICIPALES'!U26</f>
        <v>0</v>
      </c>
      <c r="V191" s="588">
        <f t="shared" si="22"/>
        <v>33949960</v>
      </c>
      <c r="W191" s="1"/>
      <c r="X191" s="1"/>
    </row>
    <row r="192" spans="1:24" ht="18" customHeight="1" x14ac:dyDescent="0.25">
      <c r="A192" s="2" t="s">
        <v>464</v>
      </c>
      <c r="B192" s="2">
        <f>'[12]29111'!$F$2</f>
        <v>307</v>
      </c>
      <c r="C192" s="1" t="str">
        <f>'[12]29111'!$F$3</f>
        <v>SECRETARÍA DE SERVICIOS MUNICIPALES</v>
      </c>
      <c r="D192" s="2">
        <f>'[12]29111'!$F$4</f>
        <v>30701</v>
      </c>
      <c r="E192" s="1" t="str">
        <f>'[12]29111'!$F$5</f>
        <v>SECRETARÍA DE SERVICIOS MUNICIPALES</v>
      </c>
      <c r="F192" s="546">
        <v>2000</v>
      </c>
      <c r="G192" s="546">
        <v>27111</v>
      </c>
      <c r="H192" s="548" t="s">
        <v>158</v>
      </c>
      <c r="I192" s="547">
        <f>'SERV MUNICIPALES'!I27</f>
        <v>17051</v>
      </c>
      <c r="J192" s="77">
        <f>'SERV MUNICIPALES'!J27</f>
        <v>0</v>
      </c>
      <c r="K192" s="77">
        <f>'SERV MUNICIPALES'!K27</f>
        <v>0</v>
      </c>
      <c r="L192" s="77">
        <f>'SERV MUNICIPALES'!L27</f>
        <v>0</v>
      </c>
      <c r="M192" s="77">
        <f>'SERV MUNICIPALES'!M27</f>
        <v>17051</v>
      </c>
      <c r="N192" s="77">
        <f>'SERV MUNICIPALES'!N27</f>
        <v>0</v>
      </c>
      <c r="O192" s="77">
        <f>'SERV MUNICIPALES'!O27</f>
        <v>0</v>
      </c>
      <c r="P192" s="77">
        <f>'SERV MUNICIPALES'!P27</f>
        <v>0</v>
      </c>
      <c r="Q192" s="77">
        <f>'SERV MUNICIPALES'!Q27</f>
        <v>0</v>
      </c>
      <c r="R192" s="77">
        <f>'SERV MUNICIPALES'!R27</f>
        <v>0</v>
      </c>
      <c r="S192" s="77">
        <f>'SERV MUNICIPALES'!S27</f>
        <v>0</v>
      </c>
      <c r="T192" s="77">
        <f>'SERV MUNICIPALES'!T27</f>
        <v>0</v>
      </c>
      <c r="U192" s="77">
        <f>'SERV MUNICIPALES'!U27</f>
        <v>0</v>
      </c>
      <c r="V192" s="588">
        <f t="shared" si="22"/>
        <v>17051</v>
      </c>
      <c r="W192" s="1"/>
      <c r="X192" s="1"/>
    </row>
    <row r="193" spans="1:24" ht="18" customHeight="1" x14ac:dyDescent="0.25">
      <c r="A193" s="2" t="s">
        <v>466</v>
      </c>
      <c r="B193" s="2">
        <f>'[12]29111'!$F$2</f>
        <v>307</v>
      </c>
      <c r="C193" s="1" t="str">
        <f>'[12]29111'!$F$3</f>
        <v>SECRETARÍA DE SERVICIOS MUNICIPALES</v>
      </c>
      <c r="D193" s="2">
        <f>'[12]29111'!$F$4</f>
        <v>30701</v>
      </c>
      <c r="E193" s="1" t="str">
        <f>'[12]29111'!$F$5</f>
        <v>SECRETARÍA DE SERVICIOS MUNICIPALES</v>
      </c>
      <c r="F193" s="546">
        <v>2000</v>
      </c>
      <c r="G193" s="546">
        <v>29111</v>
      </c>
      <c r="H193" s="548" t="s">
        <v>166</v>
      </c>
      <c r="I193" s="547">
        <f>'SERV MUNICIPALES'!I28</f>
        <v>14168.61</v>
      </c>
      <c r="J193" s="77">
        <f>'SERV MUNICIPALES'!J28</f>
        <v>0</v>
      </c>
      <c r="K193" s="77">
        <f>'SERV MUNICIPALES'!K28</f>
        <v>0</v>
      </c>
      <c r="L193" s="77">
        <f>'SERV MUNICIPALES'!L28</f>
        <v>0</v>
      </c>
      <c r="M193" s="77">
        <f>'SERV MUNICIPALES'!M28</f>
        <v>14168</v>
      </c>
      <c r="N193" s="77">
        <v>0.61</v>
      </c>
      <c r="O193" s="77">
        <f>'SERV MUNICIPALES'!O28</f>
        <v>0</v>
      </c>
      <c r="P193" s="77">
        <f>'SERV MUNICIPALES'!P28</f>
        <v>0</v>
      </c>
      <c r="Q193" s="77">
        <f>'SERV MUNICIPALES'!Q28</f>
        <v>0</v>
      </c>
      <c r="R193" s="77">
        <f>'SERV MUNICIPALES'!R28</f>
        <v>0</v>
      </c>
      <c r="S193" s="77">
        <f>'SERV MUNICIPALES'!S28</f>
        <v>0</v>
      </c>
      <c r="T193" s="77">
        <f>'SERV MUNICIPALES'!T28</f>
        <v>0</v>
      </c>
      <c r="U193" s="77">
        <f>'SERV MUNICIPALES'!U28</f>
        <v>0</v>
      </c>
      <c r="V193" s="588">
        <f t="shared" si="22"/>
        <v>14168.61</v>
      </c>
      <c r="W193" s="1"/>
      <c r="X193" s="1"/>
    </row>
    <row r="194" spans="1:24" ht="28.5" x14ac:dyDescent="0.25">
      <c r="A194" s="2">
        <v>12</v>
      </c>
      <c r="B194" s="2">
        <f>'[12]29111'!$F$2</f>
        <v>307</v>
      </c>
      <c r="C194" s="1" t="str">
        <f>'[12]29111'!$F$3</f>
        <v>SECRETARÍA DE SERVICIOS MUNICIPALES</v>
      </c>
      <c r="D194" s="2">
        <f>'[12]29111'!$F$4</f>
        <v>30701</v>
      </c>
      <c r="E194" s="1" t="str">
        <f>'[12]29111'!$F$5</f>
        <v>SECRETARÍA DE SERVICIOS MUNICIPALES</v>
      </c>
      <c r="F194" s="546">
        <v>2000</v>
      </c>
      <c r="G194" s="546">
        <v>29211</v>
      </c>
      <c r="H194" s="548" t="s">
        <v>167</v>
      </c>
      <c r="I194" s="547">
        <f>'SERV MUNICIPALES'!I29</f>
        <v>5000</v>
      </c>
      <c r="J194" s="77">
        <f>'SERV MUNICIPALES'!J29</f>
        <v>0</v>
      </c>
      <c r="K194" s="77">
        <f>'SERV MUNICIPALES'!K29</f>
        <v>0</v>
      </c>
      <c r="L194" s="77">
        <f>'SERV MUNICIPALES'!L29</f>
        <v>0</v>
      </c>
      <c r="M194" s="77">
        <f>'SERV MUNICIPALES'!M29</f>
        <v>5000</v>
      </c>
      <c r="N194" s="77">
        <f>'SERV MUNICIPALES'!N29</f>
        <v>0</v>
      </c>
      <c r="O194" s="77">
        <f>'SERV MUNICIPALES'!O29</f>
        <v>0</v>
      </c>
      <c r="P194" s="77">
        <f>'SERV MUNICIPALES'!P29</f>
        <v>0</v>
      </c>
      <c r="Q194" s="77">
        <f>'SERV MUNICIPALES'!Q29</f>
        <v>0</v>
      </c>
      <c r="R194" s="77">
        <f>'SERV MUNICIPALES'!R29</f>
        <v>0</v>
      </c>
      <c r="S194" s="77">
        <f>'SERV MUNICIPALES'!S29</f>
        <v>0</v>
      </c>
      <c r="T194" s="77">
        <f>'SERV MUNICIPALES'!T29</f>
        <v>0</v>
      </c>
      <c r="U194" s="77">
        <f>'SERV MUNICIPALES'!U29</f>
        <v>0</v>
      </c>
      <c r="V194" s="588">
        <f t="shared" si="22"/>
        <v>5000</v>
      </c>
      <c r="W194" s="1"/>
      <c r="X194" s="1"/>
    </row>
    <row r="195" spans="1:24" ht="18" customHeight="1" x14ac:dyDescent="0.25">
      <c r="A195" s="2">
        <v>12</v>
      </c>
      <c r="B195" s="2">
        <v>307</v>
      </c>
      <c r="C195" s="1" t="s">
        <v>63</v>
      </c>
      <c r="D195" s="2">
        <v>30702</v>
      </c>
      <c r="E195" s="1" t="s">
        <v>119</v>
      </c>
      <c r="F195" s="546">
        <v>2000</v>
      </c>
      <c r="G195" s="551">
        <v>21611</v>
      </c>
      <c r="H195" s="552" t="s">
        <v>137</v>
      </c>
      <c r="I195" s="553">
        <f>'SERV MUNICIPALES'!I30</f>
        <v>2921355.52</v>
      </c>
      <c r="J195" s="77">
        <f>'SERV MUNICIPALES'!J30</f>
        <v>0</v>
      </c>
      <c r="K195" s="77">
        <v>5.52</v>
      </c>
      <c r="L195" s="77">
        <f>'SERV MUNICIPALES'!L30</f>
        <v>240950</v>
      </c>
      <c r="M195" s="77">
        <f>'SERV MUNICIPALES'!M30</f>
        <v>665900</v>
      </c>
      <c r="N195" s="77">
        <f>'SERV MUNICIPALES'!N30</f>
        <v>240950</v>
      </c>
      <c r="O195" s="77">
        <f>'SERV MUNICIPALES'!O30</f>
        <v>240950</v>
      </c>
      <c r="P195" s="77">
        <f>'SERV MUNICIPALES'!P30</f>
        <v>262675</v>
      </c>
      <c r="Q195" s="77">
        <f>'SERV MUNICIPALES'!Q30</f>
        <v>262675</v>
      </c>
      <c r="R195" s="77">
        <f>'SERV MUNICIPALES'!R30</f>
        <v>240950</v>
      </c>
      <c r="S195" s="77">
        <f>'SERV MUNICIPALES'!S30</f>
        <v>240950</v>
      </c>
      <c r="T195" s="77">
        <f>'SERV MUNICIPALES'!T30</f>
        <v>262675</v>
      </c>
      <c r="U195" s="77">
        <f>'SERV MUNICIPALES'!U30</f>
        <v>262675</v>
      </c>
      <c r="V195" s="588">
        <f t="shared" si="22"/>
        <v>2921355.52</v>
      </c>
      <c r="W195" s="1"/>
      <c r="X195" s="1"/>
    </row>
    <row r="196" spans="1:24" ht="18" customHeight="1" x14ac:dyDescent="0.25">
      <c r="A196" s="2">
        <v>20</v>
      </c>
      <c r="B196" s="2">
        <v>307</v>
      </c>
      <c r="C196" s="1" t="s">
        <v>63</v>
      </c>
      <c r="D196" s="2">
        <v>30702</v>
      </c>
      <c r="E196" s="1" t="s">
        <v>119</v>
      </c>
      <c r="F196" s="546">
        <v>2000</v>
      </c>
      <c r="G196" s="546">
        <v>22211</v>
      </c>
      <c r="H196" s="548" t="s">
        <v>141</v>
      </c>
      <c r="I196" s="547">
        <f>'SERV MUNICIPALES'!I31</f>
        <v>4414.5200000000004</v>
      </c>
      <c r="J196" s="77">
        <f>'SERV MUNICIPALES'!J31</f>
        <v>0</v>
      </c>
      <c r="K196" s="77">
        <f>'SERV MUNICIPALES'!K31</f>
        <v>0</v>
      </c>
      <c r="L196" s="77">
        <f>'SERV MUNICIPALES'!L31</f>
        <v>4414.5200000000004</v>
      </c>
      <c r="M196" s="77">
        <f>'SERV MUNICIPALES'!M31</f>
        <v>0</v>
      </c>
      <c r="N196" s="77">
        <f>'SERV MUNICIPALES'!N31</f>
        <v>0</v>
      </c>
      <c r="O196" s="77">
        <f>'SERV MUNICIPALES'!O31</f>
        <v>0</v>
      </c>
      <c r="P196" s="77">
        <f>'SERV MUNICIPALES'!P31</f>
        <v>0</v>
      </c>
      <c r="Q196" s="77">
        <f>'SERV MUNICIPALES'!Q31</f>
        <v>0</v>
      </c>
      <c r="R196" s="77">
        <f>'SERV MUNICIPALES'!R31</f>
        <v>0</v>
      </c>
      <c r="S196" s="77">
        <f>'SERV MUNICIPALES'!S31</f>
        <v>0</v>
      </c>
      <c r="T196" s="77">
        <f>'SERV MUNICIPALES'!T31</f>
        <v>0</v>
      </c>
      <c r="U196" s="77">
        <f>'SERV MUNICIPALES'!U31</f>
        <v>0</v>
      </c>
      <c r="V196" s="588">
        <f t="shared" si="22"/>
        <v>4414.5200000000004</v>
      </c>
      <c r="W196" s="1"/>
      <c r="X196" s="1"/>
    </row>
    <row r="197" spans="1:24" ht="18" customHeight="1" x14ac:dyDescent="0.25">
      <c r="A197" s="2" t="s">
        <v>467</v>
      </c>
      <c r="B197" s="2">
        <v>307</v>
      </c>
      <c r="C197" s="1" t="s">
        <v>63</v>
      </c>
      <c r="D197" s="2">
        <v>30702</v>
      </c>
      <c r="E197" s="1" t="s">
        <v>119</v>
      </c>
      <c r="F197" s="546">
        <v>2000</v>
      </c>
      <c r="G197" s="546">
        <v>24111</v>
      </c>
      <c r="H197" s="548" t="s">
        <v>143</v>
      </c>
      <c r="I197" s="547">
        <f>'SERV MUNICIPALES'!I32</f>
        <v>13901.56</v>
      </c>
      <c r="J197" s="77">
        <f>'SERV MUNICIPALES'!J32</f>
        <v>0</v>
      </c>
      <c r="K197" s="77">
        <f>'SERV MUNICIPALES'!K32</f>
        <v>10621.56</v>
      </c>
      <c r="L197" s="77">
        <f>'SERV MUNICIPALES'!L32</f>
        <v>0</v>
      </c>
      <c r="M197" s="77">
        <f>'SERV MUNICIPALES'!M32</f>
        <v>3280</v>
      </c>
      <c r="N197" s="77">
        <f>'SERV MUNICIPALES'!N32</f>
        <v>0</v>
      </c>
      <c r="O197" s="77">
        <f>'SERV MUNICIPALES'!O32</f>
        <v>0</v>
      </c>
      <c r="P197" s="77">
        <f>'SERV MUNICIPALES'!P32</f>
        <v>0</v>
      </c>
      <c r="Q197" s="77">
        <f>'SERV MUNICIPALES'!Q32</f>
        <v>0</v>
      </c>
      <c r="R197" s="77">
        <f>'SERV MUNICIPALES'!R32</f>
        <v>0</v>
      </c>
      <c r="S197" s="77">
        <f>'SERV MUNICIPALES'!S32</f>
        <v>0</v>
      </c>
      <c r="T197" s="77">
        <f>'SERV MUNICIPALES'!T32</f>
        <v>0</v>
      </c>
      <c r="U197" s="77">
        <f>'SERV MUNICIPALES'!U32</f>
        <v>0</v>
      </c>
      <c r="V197" s="588">
        <f t="shared" si="22"/>
        <v>13901.56</v>
      </c>
      <c r="W197" s="1"/>
      <c r="X197" s="1"/>
    </row>
    <row r="198" spans="1:24" ht="18" customHeight="1" x14ac:dyDescent="0.25">
      <c r="A198" s="2" t="s">
        <v>467</v>
      </c>
      <c r="B198" s="2">
        <v>307</v>
      </c>
      <c r="C198" s="1" t="s">
        <v>63</v>
      </c>
      <c r="D198" s="2">
        <v>30702</v>
      </c>
      <c r="E198" s="1" t="s">
        <v>119</v>
      </c>
      <c r="F198" s="546">
        <v>2000</v>
      </c>
      <c r="G198" s="546">
        <v>24211</v>
      </c>
      <c r="H198" s="548" t="s">
        <v>144</v>
      </c>
      <c r="I198" s="547">
        <f>'SERV MUNICIPALES'!I33</f>
        <v>3030</v>
      </c>
      <c r="J198" s="77">
        <f>'SERV MUNICIPALES'!J33</f>
        <v>0</v>
      </c>
      <c r="K198" s="77">
        <f>'SERV MUNICIPALES'!K33</f>
        <v>2150</v>
      </c>
      <c r="L198" s="77">
        <f>'SERV MUNICIPALES'!L33</f>
        <v>0</v>
      </c>
      <c r="M198" s="77">
        <f>'SERV MUNICIPALES'!M33</f>
        <v>880</v>
      </c>
      <c r="N198" s="77">
        <f>'SERV MUNICIPALES'!N33</f>
        <v>0</v>
      </c>
      <c r="O198" s="77">
        <f>'SERV MUNICIPALES'!O33</f>
        <v>0</v>
      </c>
      <c r="P198" s="77">
        <f>'SERV MUNICIPALES'!P33</f>
        <v>0</v>
      </c>
      <c r="Q198" s="77">
        <f>'SERV MUNICIPALES'!Q33</f>
        <v>0</v>
      </c>
      <c r="R198" s="77">
        <f>'SERV MUNICIPALES'!R33</f>
        <v>0</v>
      </c>
      <c r="S198" s="77">
        <f>'SERV MUNICIPALES'!S33</f>
        <v>0</v>
      </c>
      <c r="T198" s="77">
        <f>'SERV MUNICIPALES'!T33</f>
        <v>0</v>
      </c>
      <c r="U198" s="77">
        <f>'SERV MUNICIPALES'!U33</f>
        <v>0</v>
      </c>
      <c r="V198" s="588">
        <f t="shared" si="22"/>
        <v>3030</v>
      </c>
      <c r="W198" s="1"/>
      <c r="X198" s="1"/>
    </row>
    <row r="199" spans="1:24" ht="18" customHeight="1" x14ac:dyDescent="0.25">
      <c r="A199" s="2" t="s">
        <v>468</v>
      </c>
      <c r="B199" s="2">
        <v>307</v>
      </c>
      <c r="C199" s="1" t="s">
        <v>63</v>
      </c>
      <c r="D199" s="2">
        <v>30702</v>
      </c>
      <c r="E199" s="1" t="s">
        <v>119</v>
      </c>
      <c r="F199" s="546">
        <v>2000</v>
      </c>
      <c r="G199" s="546">
        <v>24411</v>
      </c>
      <c r="H199" s="548" t="s">
        <v>146</v>
      </c>
      <c r="I199" s="547">
        <f>'SERV MUNICIPALES'!I34</f>
        <v>10000</v>
      </c>
      <c r="J199" s="77">
        <f>'SERV MUNICIPALES'!J34</f>
        <v>0</v>
      </c>
      <c r="K199" s="77">
        <f>'SERV MUNICIPALES'!K34</f>
        <v>9480.68</v>
      </c>
      <c r="L199" s="77">
        <f>'SERV MUNICIPALES'!L34</f>
        <v>0</v>
      </c>
      <c r="M199" s="77">
        <f>'SERV MUNICIPALES'!M34</f>
        <v>519.32000000000005</v>
      </c>
      <c r="N199" s="77">
        <f>'SERV MUNICIPALES'!N34</f>
        <v>0</v>
      </c>
      <c r="O199" s="77">
        <f>'SERV MUNICIPALES'!O34</f>
        <v>0</v>
      </c>
      <c r="P199" s="77">
        <f>'SERV MUNICIPALES'!P34</f>
        <v>0</v>
      </c>
      <c r="Q199" s="77">
        <f>'SERV MUNICIPALES'!Q34</f>
        <v>0</v>
      </c>
      <c r="R199" s="77">
        <f>'SERV MUNICIPALES'!R34</f>
        <v>0</v>
      </c>
      <c r="S199" s="77">
        <f>'SERV MUNICIPALES'!S34</f>
        <v>0</v>
      </c>
      <c r="T199" s="77">
        <f>'SERV MUNICIPALES'!T34</f>
        <v>0</v>
      </c>
      <c r="U199" s="77">
        <f>'SERV MUNICIPALES'!U34</f>
        <v>0</v>
      </c>
      <c r="V199" s="588">
        <f t="shared" si="22"/>
        <v>10000</v>
      </c>
      <c r="W199" s="1"/>
      <c r="X199" s="1"/>
    </row>
    <row r="200" spans="1:24" ht="18" customHeight="1" x14ac:dyDescent="0.25">
      <c r="A200" s="2">
        <v>12</v>
      </c>
      <c r="B200" s="2">
        <v>307</v>
      </c>
      <c r="C200" s="1" t="s">
        <v>63</v>
      </c>
      <c r="D200" s="2">
        <v>30702</v>
      </c>
      <c r="E200" s="1" t="s">
        <v>119</v>
      </c>
      <c r="F200" s="546">
        <v>2000</v>
      </c>
      <c r="G200" s="546">
        <v>24611</v>
      </c>
      <c r="H200" s="548" t="s">
        <v>148</v>
      </c>
      <c r="I200" s="547">
        <f>'SERV MUNICIPALES'!I35</f>
        <v>11887.12</v>
      </c>
      <c r="J200" s="77">
        <f>'SERV MUNICIPALES'!J35</f>
        <v>0</v>
      </c>
      <c r="K200" s="77">
        <f>'SERV MUNICIPALES'!K35</f>
        <v>6621.91</v>
      </c>
      <c r="L200" s="77">
        <f>'SERV MUNICIPALES'!L35</f>
        <v>4894.01</v>
      </c>
      <c r="M200" s="77">
        <f>'SERV MUNICIPALES'!M35</f>
        <v>371.2</v>
      </c>
      <c r="N200" s="77">
        <f>'SERV MUNICIPALES'!N35</f>
        <v>0</v>
      </c>
      <c r="O200" s="77">
        <f>'SERV MUNICIPALES'!O35</f>
        <v>0</v>
      </c>
      <c r="P200" s="77">
        <f>'SERV MUNICIPALES'!P35</f>
        <v>0</v>
      </c>
      <c r="Q200" s="77">
        <f>'SERV MUNICIPALES'!Q35</f>
        <v>0</v>
      </c>
      <c r="R200" s="77">
        <f>'SERV MUNICIPALES'!R35</f>
        <v>0</v>
      </c>
      <c r="S200" s="77">
        <f>'SERV MUNICIPALES'!S35</f>
        <v>0</v>
      </c>
      <c r="T200" s="77">
        <f>'SERV MUNICIPALES'!T35</f>
        <v>0</v>
      </c>
      <c r="U200" s="77">
        <f>'SERV MUNICIPALES'!U35</f>
        <v>0</v>
      </c>
      <c r="V200" s="588">
        <f t="shared" si="22"/>
        <v>11887.12</v>
      </c>
      <c r="W200" s="1"/>
      <c r="X200" s="1"/>
    </row>
    <row r="201" spans="1:24" ht="18" customHeight="1" x14ac:dyDescent="0.25">
      <c r="A201" s="2" t="s">
        <v>468</v>
      </c>
      <c r="B201" s="2">
        <v>307</v>
      </c>
      <c r="C201" s="1" t="s">
        <v>63</v>
      </c>
      <c r="D201" s="2">
        <v>30702</v>
      </c>
      <c r="E201" s="1" t="s">
        <v>119</v>
      </c>
      <c r="F201" s="546">
        <v>2000</v>
      </c>
      <c r="G201" s="546">
        <v>24711</v>
      </c>
      <c r="H201" s="548" t="s">
        <v>149</v>
      </c>
      <c r="I201" s="547">
        <f>'SERV MUNICIPALES'!I36</f>
        <v>53468.7</v>
      </c>
      <c r="J201" s="77">
        <f>'SERV MUNICIPALES'!J36</f>
        <v>0</v>
      </c>
      <c r="K201" s="77">
        <f>'SERV MUNICIPALES'!K36</f>
        <v>48857.58</v>
      </c>
      <c r="L201" s="77">
        <f>'SERV MUNICIPALES'!L36</f>
        <v>0</v>
      </c>
      <c r="M201" s="77">
        <f>'SERV MUNICIPALES'!M36</f>
        <v>4611.12</v>
      </c>
      <c r="N201" s="77">
        <f>'SERV MUNICIPALES'!N36</f>
        <v>0</v>
      </c>
      <c r="O201" s="77">
        <f>'SERV MUNICIPALES'!O36</f>
        <v>0</v>
      </c>
      <c r="P201" s="77">
        <f>'SERV MUNICIPALES'!P36</f>
        <v>0</v>
      </c>
      <c r="Q201" s="77">
        <f>'SERV MUNICIPALES'!Q36</f>
        <v>0</v>
      </c>
      <c r="R201" s="77">
        <f>'SERV MUNICIPALES'!R36</f>
        <v>0</v>
      </c>
      <c r="S201" s="77">
        <f>'SERV MUNICIPALES'!S36</f>
        <v>0</v>
      </c>
      <c r="T201" s="77">
        <f>'SERV MUNICIPALES'!T36</f>
        <v>0</v>
      </c>
      <c r="U201" s="77">
        <f>'SERV MUNICIPALES'!U36</f>
        <v>0</v>
      </c>
      <c r="V201" s="588">
        <f t="shared" si="22"/>
        <v>53468.700000000004</v>
      </c>
      <c r="W201" s="1"/>
      <c r="X201" s="1"/>
    </row>
    <row r="202" spans="1:24" ht="28.5" x14ac:dyDescent="0.25">
      <c r="A202" s="2" t="s">
        <v>467</v>
      </c>
      <c r="B202" s="2">
        <v>307</v>
      </c>
      <c r="C202" s="1" t="s">
        <v>63</v>
      </c>
      <c r="D202" s="2">
        <v>30702</v>
      </c>
      <c r="E202" s="1" t="s">
        <v>119</v>
      </c>
      <c r="F202" s="546">
        <v>2000</v>
      </c>
      <c r="G202" s="546">
        <v>24911</v>
      </c>
      <c r="H202" s="548" t="s">
        <v>151</v>
      </c>
      <c r="I202" s="547">
        <f>'SERV MUNICIPALES'!I37</f>
        <v>603.20000000000005</v>
      </c>
      <c r="J202" s="77">
        <f>'SERV MUNICIPALES'!J37</f>
        <v>0</v>
      </c>
      <c r="K202" s="77">
        <f>'SERV MUNICIPALES'!K37</f>
        <v>603.20000000000005</v>
      </c>
      <c r="L202" s="77">
        <f>'SERV MUNICIPALES'!L37</f>
        <v>0</v>
      </c>
      <c r="M202" s="77">
        <f>'SERV MUNICIPALES'!M37</f>
        <v>0</v>
      </c>
      <c r="N202" s="77">
        <f>'SERV MUNICIPALES'!N37</f>
        <v>0</v>
      </c>
      <c r="O202" s="77">
        <f>'SERV MUNICIPALES'!O37</f>
        <v>0</v>
      </c>
      <c r="P202" s="77">
        <f>'SERV MUNICIPALES'!P37</f>
        <v>0</v>
      </c>
      <c r="Q202" s="77">
        <f>'SERV MUNICIPALES'!Q37</f>
        <v>0</v>
      </c>
      <c r="R202" s="77">
        <f>'SERV MUNICIPALES'!R37</f>
        <v>0</v>
      </c>
      <c r="S202" s="77">
        <f>'SERV MUNICIPALES'!S37</f>
        <v>0</v>
      </c>
      <c r="T202" s="77">
        <f>'SERV MUNICIPALES'!T37</f>
        <v>0</v>
      </c>
      <c r="U202" s="77">
        <f>'SERV MUNICIPALES'!U37</f>
        <v>0</v>
      </c>
      <c r="V202" s="588">
        <f t="shared" si="22"/>
        <v>603.20000000000005</v>
      </c>
      <c r="W202" s="1"/>
      <c r="X202" s="1"/>
    </row>
    <row r="203" spans="1:24" ht="18" customHeight="1" x14ac:dyDescent="0.25">
      <c r="A203" s="2">
        <v>20</v>
      </c>
      <c r="B203" s="2">
        <v>307</v>
      </c>
      <c r="C203" s="1" t="s">
        <v>63</v>
      </c>
      <c r="D203" s="2">
        <v>30702</v>
      </c>
      <c r="E203" s="1" t="s">
        <v>119</v>
      </c>
      <c r="F203" s="546">
        <v>2000</v>
      </c>
      <c r="G203" s="546">
        <v>25311</v>
      </c>
      <c r="H203" s="548" t="s">
        <v>152</v>
      </c>
      <c r="I203" s="547">
        <f>'SERV MUNICIPALES'!I38</f>
        <v>299931.8</v>
      </c>
      <c r="J203" s="77">
        <f>'SERV MUNICIPALES'!J38</f>
        <v>0</v>
      </c>
      <c r="K203" s="77">
        <f>'SERV MUNICIPALES'!K38</f>
        <v>0</v>
      </c>
      <c r="L203" s="77">
        <f>'SERV MUNICIPALES'!L38</f>
        <v>0</v>
      </c>
      <c r="M203" s="77">
        <f>'SERV MUNICIPALES'!M38</f>
        <v>142985.48000000001</v>
      </c>
      <c r="N203" s="77">
        <f>'SERV MUNICIPALES'!N38</f>
        <v>150000</v>
      </c>
      <c r="O203" s="77">
        <f>'SERV MUNICIPALES'!O38</f>
        <v>0</v>
      </c>
      <c r="P203" s="77">
        <f>'SERV MUNICIPALES'!P38</f>
        <v>0</v>
      </c>
      <c r="Q203" s="77">
        <f>'SERV MUNICIPALES'!Q38</f>
        <v>6946.32</v>
      </c>
      <c r="R203" s="77">
        <f>'SERV MUNICIPALES'!R38</f>
        <v>0</v>
      </c>
      <c r="S203" s="77">
        <f>'SERV MUNICIPALES'!S38</f>
        <v>0</v>
      </c>
      <c r="T203" s="77">
        <f>'SERV MUNICIPALES'!T38</f>
        <v>0</v>
      </c>
      <c r="U203" s="77">
        <f>'SERV MUNICIPALES'!U38</f>
        <v>0</v>
      </c>
      <c r="V203" s="588">
        <f t="shared" si="22"/>
        <v>299931.8</v>
      </c>
      <c r="W203" s="1"/>
      <c r="X203" s="1"/>
    </row>
    <row r="204" spans="1:24" ht="28.5" x14ac:dyDescent="0.25">
      <c r="A204" s="2">
        <v>20</v>
      </c>
      <c r="B204" s="2">
        <v>307</v>
      </c>
      <c r="C204" s="1" t="s">
        <v>63</v>
      </c>
      <c r="D204" s="2">
        <v>30702</v>
      </c>
      <c r="E204" s="1" t="s">
        <v>119</v>
      </c>
      <c r="F204" s="546">
        <v>2000</v>
      </c>
      <c r="G204" s="546">
        <v>25411</v>
      </c>
      <c r="H204" s="548" t="s">
        <v>153</v>
      </c>
      <c r="I204" s="547">
        <f>'SERV MUNICIPALES'!I39</f>
        <v>20000</v>
      </c>
      <c r="J204" s="77">
        <f>'SERV MUNICIPALES'!J39</f>
        <v>0</v>
      </c>
      <c r="K204" s="77">
        <f>'SERV MUNICIPALES'!K39</f>
        <v>0</v>
      </c>
      <c r="L204" s="77">
        <f>'SERV MUNICIPALES'!L39</f>
        <v>0</v>
      </c>
      <c r="M204" s="77">
        <f>'SERV MUNICIPALES'!M39</f>
        <v>20000</v>
      </c>
      <c r="N204" s="77">
        <f>'SERV MUNICIPALES'!N39</f>
        <v>0</v>
      </c>
      <c r="O204" s="77">
        <f>'SERV MUNICIPALES'!O39</f>
        <v>0</v>
      </c>
      <c r="P204" s="77">
        <f>'SERV MUNICIPALES'!P39</f>
        <v>0</v>
      </c>
      <c r="Q204" s="77">
        <f>'SERV MUNICIPALES'!Q39</f>
        <v>0</v>
      </c>
      <c r="R204" s="77">
        <f>'SERV MUNICIPALES'!R39</f>
        <v>0</v>
      </c>
      <c r="S204" s="77">
        <f>'SERV MUNICIPALES'!S39</f>
        <v>0</v>
      </c>
      <c r="T204" s="77">
        <f>'SERV MUNICIPALES'!T39</f>
        <v>0</v>
      </c>
      <c r="U204" s="77">
        <f>'SERV MUNICIPALES'!U39</f>
        <v>0</v>
      </c>
      <c r="V204" s="588">
        <f t="shared" si="22"/>
        <v>20000</v>
      </c>
      <c r="W204" s="1"/>
      <c r="X204" s="1"/>
    </row>
    <row r="205" spans="1:24" ht="28.5" x14ac:dyDescent="0.25">
      <c r="A205" s="2">
        <v>20</v>
      </c>
      <c r="B205" s="2">
        <v>307</v>
      </c>
      <c r="C205" s="1" t="s">
        <v>63</v>
      </c>
      <c r="D205" s="2">
        <v>30702</v>
      </c>
      <c r="E205" s="1" t="s">
        <v>119</v>
      </c>
      <c r="F205" s="546">
        <v>2000</v>
      </c>
      <c r="G205" s="546">
        <v>25511</v>
      </c>
      <c r="H205" s="548" t="s">
        <v>469</v>
      </c>
      <c r="I205" s="547">
        <f>'SERV MUNICIPALES'!I40</f>
        <v>60180.02</v>
      </c>
      <c r="J205" s="77">
        <f>'SERV MUNICIPALES'!J40</f>
        <v>0</v>
      </c>
      <c r="K205" s="77">
        <f>'SERV MUNICIPALES'!K40</f>
        <v>0</v>
      </c>
      <c r="L205" s="77">
        <f>'SERV MUNICIPALES'!L40</f>
        <v>0</v>
      </c>
      <c r="M205" s="77">
        <f>'SERV MUNICIPALES'!M40</f>
        <v>60180.02</v>
      </c>
      <c r="N205" s="77">
        <f>'SERV MUNICIPALES'!N40</f>
        <v>0</v>
      </c>
      <c r="O205" s="77">
        <f>'SERV MUNICIPALES'!O40</f>
        <v>0</v>
      </c>
      <c r="P205" s="77">
        <f>'SERV MUNICIPALES'!P40</f>
        <v>0</v>
      </c>
      <c r="Q205" s="77">
        <f>'SERV MUNICIPALES'!Q40</f>
        <v>0</v>
      </c>
      <c r="R205" s="77">
        <f>'SERV MUNICIPALES'!R40</f>
        <v>0</v>
      </c>
      <c r="S205" s="77">
        <f>'SERV MUNICIPALES'!S40</f>
        <v>0</v>
      </c>
      <c r="T205" s="77">
        <f>'SERV MUNICIPALES'!T40</f>
        <v>0</v>
      </c>
      <c r="U205" s="77">
        <f>'SERV MUNICIPALES'!U40</f>
        <v>0</v>
      </c>
      <c r="V205" s="588">
        <f t="shared" si="22"/>
        <v>60180.02</v>
      </c>
      <c r="W205" s="1"/>
      <c r="X205" s="1"/>
    </row>
    <row r="206" spans="1:24" ht="28.5" x14ac:dyDescent="0.25">
      <c r="A206" s="2" t="s">
        <v>467</v>
      </c>
      <c r="B206" s="2">
        <v>307</v>
      </c>
      <c r="C206" s="1" t="s">
        <v>63</v>
      </c>
      <c r="D206" s="2">
        <v>30702</v>
      </c>
      <c r="E206" s="1" t="s">
        <v>119</v>
      </c>
      <c r="F206" s="546">
        <v>2000</v>
      </c>
      <c r="G206" s="546">
        <v>25611</v>
      </c>
      <c r="H206" s="548" t="s">
        <v>155</v>
      </c>
      <c r="I206" s="547">
        <f>'SERV MUNICIPALES'!I41</f>
        <v>17947.740000000002</v>
      </c>
      <c r="J206" s="77">
        <f>'SERV MUNICIPALES'!J41</f>
        <v>2900</v>
      </c>
      <c r="K206" s="77">
        <f>'SERV MUNICIPALES'!K41</f>
        <v>15016.74</v>
      </c>
      <c r="L206" s="77">
        <f>'SERV MUNICIPALES'!L41</f>
        <v>31</v>
      </c>
      <c r="M206" s="77">
        <f>'SERV MUNICIPALES'!M41</f>
        <v>0</v>
      </c>
      <c r="N206" s="77">
        <f>'SERV MUNICIPALES'!N41</f>
        <v>0</v>
      </c>
      <c r="O206" s="77">
        <f>'SERV MUNICIPALES'!O41</f>
        <v>0</v>
      </c>
      <c r="P206" s="77">
        <f>'SERV MUNICIPALES'!P41</f>
        <v>0</v>
      </c>
      <c r="Q206" s="77">
        <f>'SERV MUNICIPALES'!Q41</f>
        <v>0</v>
      </c>
      <c r="R206" s="77">
        <f>'SERV MUNICIPALES'!R41</f>
        <v>0</v>
      </c>
      <c r="S206" s="77">
        <f>'SERV MUNICIPALES'!S41</f>
        <v>0</v>
      </c>
      <c r="T206" s="77">
        <f>'SERV MUNICIPALES'!T41</f>
        <v>0</v>
      </c>
      <c r="U206" s="77">
        <f>'SERV MUNICIPALES'!U41</f>
        <v>0</v>
      </c>
      <c r="V206" s="588">
        <f t="shared" si="22"/>
        <v>17947.739999999998</v>
      </c>
      <c r="W206" s="1"/>
      <c r="X206" s="1"/>
    </row>
    <row r="207" spans="1:24" ht="18" customHeight="1" x14ac:dyDescent="0.25">
      <c r="A207" s="2">
        <v>12</v>
      </c>
      <c r="B207" s="2">
        <v>307</v>
      </c>
      <c r="C207" s="1" t="s">
        <v>63</v>
      </c>
      <c r="D207" s="2">
        <v>30702</v>
      </c>
      <c r="E207" s="1" t="s">
        <v>119</v>
      </c>
      <c r="F207" s="546">
        <v>2000</v>
      </c>
      <c r="G207" s="546">
        <v>26111</v>
      </c>
      <c r="H207" s="548" t="s">
        <v>157</v>
      </c>
      <c r="I207" s="547">
        <f>'SERV MUNICIPALES'!I42</f>
        <v>702848.93</v>
      </c>
      <c r="J207" s="77">
        <f>'SERV MUNICIPALES'!J42</f>
        <v>2848.93</v>
      </c>
      <c r="K207" s="77">
        <f>'SERV MUNICIPALES'!K42</f>
        <v>0</v>
      </c>
      <c r="L207" s="77">
        <f>'SERV MUNICIPALES'!L42</f>
        <v>0</v>
      </c>
      <c r="M207" s="77">
        <f>'SERV MUNICIPALES'!M42</f>
        <v>700000</v>
      </c>
      <c r="N207" s="77">
        <f>'SERV MUNICIPALES'!N42</f>
        <v>0</v>
      </c>
      <c r="O207" s="77">
        <f>'SERV MUNICIPALES'!O42</f>
        <v>0</v>
      </c>
      <c r="P207" s="77">
        <f>'SERV MUNICIPALES'!P42</f>
        <v>0</v>
      </c>
      <c r="Q207" s="77">
        <f>'SERV MUNICIPALES'!Q42</f>
        <v>0</v>
      </c>
      <c r="R207" s="77">
        <f>'SERV MUNICIPALES'!R42</f>
        <v>0</v>
      </c>
      <c r="S207" s="77">
        <f>'SERV MUNICIPALES'!S42</f>
        <v>0</v>
      </c>
      <c r="T207" s="77">
        <f>'SERV MUNICIPALES'!T42</f>
        <v>0</v>
      </c>
      <c r="U207" s="77">
        <f>'SERV MUNICIPALES'!U42</f>
        <v>0</v>
      </c>
      <c r="V207" s="588">
        <f t="shared" si="22"/>
        <v>702848.93</v>
      </c>
      <c r="W207" s="1"/>
      <c r="X207" s="1"/>
    </row>
    <row r="208" spans="1:24" ht="28.5" x14ac:dyDescent="0.25">
      <c r="A208" s="2">
        <v>12</v>
      </c>
      <c r="B208" s="2">
        <v>307</v>
      </c>
      <c r="C208" s="1" t="s">
        <v>63</v>
      </c>
      <c r="D208" s="2">
        <v>30702</v>
      </c>
      <c r="E208" s="1" t="s">
        <v>119</v>
      </c>
      <c r="F208" s="546">
        <v>2000</v>
      </c>
      <c r="G208" s="546">
        <v>27211</v>
      </c>
      <c r="H208" s="548" t="s">
        <v>159</v>
      </c>
      <c r="I208" s="547">
        <f>'SERV MUNICIPALES'!I43</f>
        <v>10000</v>
      </c>
      <c r="J208" s="77">
        <f>'SERV MUNICIPALES'!J43</f>
        <v>0</v>
      </c>
      <c r="K208" s="77">
        <f>'SERV MUNICIPALES'!K43</f>
        <v>0</v>
      </c>
      <c r="L208" s="77">
        <f>'SERV MUNICIPALES'!L43</f>
        <v>0</v>
      </c>
      <c r="M208" s="77">
        <f>'SERV MUNICIPALES'!M43</f>
        <v>10000</v>
      </c>
      <c r="N208" s="77">
        <f>'SERV MUNICIPALES'!N43</f>
        <v>0</v>
      </c>
      <c r="O208" s="77">
        <f>'SERV MUNICIPALES'!O43</f>
        <v>0</v>
      </c>
      <c r="P208" s="77">
        <f>'SERV MUNICIPALES'!P43</f>
        <v>0</v>
      </c>
      <c r="Q208" s="77">
        <f>'SERV MUNICIPALES'!Q43</f>
        <v>0</v>
      </c>
      <c r="R208" s="77">
        <f>'SERV MUNICIPALES'!R43</f>
        <v>0</v>
      </c>
      <c r="S208" s="77">
        <f>'SERV MUNICIPALES'!S43</f>
        <v>0</v>
      </c>
      <c r="T208" s="77">
        <f>'SERV MUNICIPALES'!T43</f>
        <v>0</v>
      </c>
      <c r="U208" s="77">
        <f>'SERV MUNICIPALES'!U43</f>
        <v>0</v>
      </c>
      <c r="V208" s="588">
        <f t="shared" si="22"/>
        <v>10000</v>
      </c>
      <c r="W208" s="1"/>
      <c r="X208" s="1"/>
    </row>
    <row r="209" spans="1:24" ht="28.5" x14ac:dyDescent="0.25">
      <c r="A209" s="2">
        <v>20</v>
      </c>
      <c r="B209" s="2">
        <v>307</v>
      </c>
      <c r="C209" s="1" t="s">
        <v>63</v>
      </c>
      <c r="D209" s="2">
        <v>30702</v>
      </c>
      <c r="E209" s="1" t="s">
        <v>119</v>
      </c>
      <c r="F209" s="546">
        <v>2000</v>
      </c>
      <c r="G209" s="546">
        <v>27511</v>
      </c>
      <c r="H209" s="548" t="s">
        <v>470</v>
      </c>
      <c r="I209" s="547">
        <f>'SERV MUNICIPALES'!I44</f>
        <v>2600</v>
      </c>
      <c r="J209" s="77">
        <f>'SERV MUNICIPALES'!J44</f>
        <v>0</v>
      </c>
      <c r="K209" s="77">
        <f>'SERV MUNICIPALES'!K44</f>
        <v>0</v>
      </c>
      <c r="L209" s="77">
        <f>'SERV MUNICIPALES'!L44</f>
        <v>0</v>
      </c>
      <c r="M209" s="77">
        <f>'SERV MUNICIPALES'!M44</f>
        <v>2600</v>
      </c>
      <c r="N209" s="77">
        <f>'SERV MUNICIPALES'!N44</f>
        <v>0</v>
      </c>
      <c r="O209" s="77">
        <f>'SERV MUNICIPALES'!O44</f>
        <v>0</v>
      </c>
      <c r="P209" s="77">
        <f>'SERV MUNICIPALES'!P44</f>
        <v>0</v>
      </c>
      <c r="Q209" s="77">
        <f>'SERV MUNICIPALES'!Q44</f>
        <v>0</v>
      </c>
      <c r="R209" s="77">
        <f>'SERV MUNICIPALES'!R44</f>
        <v>0</v>
      </c>
      <c r="S209" s="77">
        <f>'SERV MUNICIPALES'!S44</f>
        <v>0</v>
      </c>
      <c r="T209" s="77">
        <f>'SERV MUNICIPALES'!T44</f>
        <v>0</v>
      </c>
      <c r="U209" s="77">
        <f>'SERV MUNICIPALES'!U44</f>
        <v>0</v>
      </c>
      <c r="V209" s="588">
        <f t="shared" si="22"/>
        <v>2600</v>
      </c>
      <c r="W209" s="1"/>
      <c r="X209" s="1"/>
    </row>
    <row r="210" spans="1:24" ht="18" customHeight="1" x14ac:dyDescent="0.25">
      <c r="A210" s="2">
        <v>12</v>
      </c>
      <c r="B210" s="2">
        <v>307</v>
      </c>
      <c r="C210" s="1" t="s">
        <v>63</v>
      </c>
      <c r="D210" s="2">
        <v>30702</v>
      </c>
      <c r="E210" s="1" t="s">
        <v>119</v>
      </c>
      <c r="F210" s="546">
        <v>2000</v>
      </c>
      <c r="G210" s="546">
        <v>29111</v>
      </c>
      <c r="H210" s="548" t="s">
        <v>166</v>
      </c>
      <c r="I210" s="547">
        <f>'SERV MUNICIPALES'!I45</f>
        <v>90730.21</v>
      </c>
      <c r="J210" s="77">
        <f>'SERV MUNICIPALES'!J45</f>
        <v>0</v>
      </c>
      <c r="K210" s="77">
        <f>'SERV MUNICIPALES'!K45</f>
        <v>3166.8</v>
      </c>
      <c r="L210" s="77">
        <f>'SERV MUNICIPALES'!L45</f>
        <v>0</v>
      </c>
      <c r="M210" s="77">
        <f>'SERV MUNICIPALES'!M45</f>
        <v>50130.720000000001</v>
      </c>
      <c r="N210" s="77">
        <f>'SERV MUNICIPALES'!N45</f>
        <v>0</v>
      </c>
      <c r="O210" s="77">
        <f>'SERV MUNICIPALES'!O45</f>
        <v>0</v>
      </c>
      <c r="P210" s="77">
        <f>'SERV MUNICIPALES'!P45</f>
        <v>0</v>
      </c>
      <c r="Q210" s="77">
        <f>'SERV MUNICIPALES'!Q45</f>
        <v>37432.69</v>
      </c>
      <c r="R210" s="77">
        <f>'SERV MUNICIPALES'!R45</f>
        <v>0</v>
      </c>
      <c r="S210" s="77">
        <f>'SERV MUNICIPALES'!S45</f>
        <v>0</v>
      </c>
      <c r="T210" s="77">
        <f>'SERV MUNICIPALES'!T45</f>
        <v>0</v>
      </c>
      <c r="U210" s="77">
        <f>'SERV MUNICIPALES'!U45</f>
        <v>0</v>
      </c>
      <c r="V210" s="588">
        <f t="shared" si="22"/>
        <v>90730.21</v>
      </c>
      <c r="W210" s="1"/>
      <c r="X210" s="1"/>
    </row>
    <row r="211" spans="1:24" ht="28.5" x14ac:dyDescent="0.25">
      <c r="A211" s="2">
        <v>12</v>
      </c>
      <c r="B211" s="2">
        <v>307</v>
      </c>
      <c r="C211" s="1" t="s">
        <v>63</v>
      </c>
      <c r="D211" s="2">
        <v>30702</v>
      </c>
      <c r="E211" s="1" t="s">
        <v>119</v>
      </c>
      <c r="F211" s="546">
        <v>2000</v>
      </c>
      <c r="G211" s="546">
        <v>29611</v>
      </c>
      <c r="H211" s="548" t="s">
        <v>171</v>
      </c>
      <c r="I211" s="547">
        <f>'SERV MUNICIPALES'!I46</f>
        <v>3800300</v>
      </c>
      <c r="J211" s="77">
        <f>'SERV MUNICIPALES'!J46</f>
        <v>0</v>
      </c>
      <c r="K211" s="77">
        <f>'SERV MUNICIPALES'!K46</f>
        <v>0</v>
      </c>
      <c r="L211" s="77">
        <f>'SERV MUNICIPALES'!L46</f>
        <v>0</v>
      </c>
      <c r="M211" s="77">
        <f>'SERV MUNICIPALES'!M46</f>
        <v>3800300</v>
      </c>
      <c r="N211" s="77">
        <f>'SERV MUNICIPALES'!N46</f>
        <v>0</v>
      </c>
      <c r="O211" s="77">
        <f>'SERV MUNICIPALES'!O46</f>
        <v>0</v>
      </c>
      <c r="P211" s="77">
        <f>'SERV MUNICIPALES'!P46</f>
        <v>0</v>
      </c>
      <c r="Q211" s="77">
        <f>'SERV MUNICIPALES'!Q46</f>
        <v>0</v>
      </c>
      <c r="R211" s="77">
        <f>'SERV MUNICIPALES'!R46</f>
        <v>0</v>
      </c>
      <c r="S211" s="77">
        <f>'SERV MUNICIPALES'!S46</f>
        <v>0</v>
      </c>
      <c r="T211" s="77">
        <f>'SERV MUNICIPALES'!T46</f>
        <v>0</v>
      </c>
      <c r="U211" s="77">
        <f>'SERV MUNICIPALES'!U46</f>
        <v>0</v>
      </c>
      <c r="V211" s="588">
        <f t="shared" si="22"/>
        <v>3800300</v>
      </c>
      <c r="W211" s="1"/>
      <c r="X211" s="1"/>
    </row>
    <row r="212" spans="1:24" ht="28.5" x14ac:dyDescent="0.25">
      <c r="A212" s="2">
        <v>12</v>
      </c>
      <c r="B212" s="2">
        <v>307</v>
      </c>
      <c r="C212" s="1" t="s">
        <v>63</v>
      </c>
      <c r="D212" s="2">
        <v>30702</v>
      </c>
      <c r="E212" s="1" t="s">
        <v>119</v>
      </c>
      <c r="F212" s="546">
        <v>2000</v>
      </c>
      <c r="G212" s="546">
        <v>29811</v>
      </c>
      <c r="H212" s="548" t="s">
        <v>173</v>
      </c>
      <c r="I212" s="547">
        <f>'SERV MUNICIPALES'!I47</f>
        <v>209671.33</v>
      </c>
      <c r="J212" s="77">
        <f>'SERV MUNICIPALES'!J47</f>
        <v>0</v>
      </c>
      <c r="K212" s="77">
        <f>'SERV MUNICIPALES'!K47</f>
        <v>0</v>
      </c>
      <c r="L212" s="77">
        <f>'SERV MUNICIPALES'!L47</f>
        <v>0</v>
      </c>
      <c r="M212" s="77">
        <f>'SERV MUNICIPALES'!M47</f>
        <v>209671.33</v>
      </c>
      <c r="N212" s="77">
        <f>'SERV MUNICIPALES'!N47</f>
        <v>0</v>
      </c>
      <c r="O212" s="77">
        <f>'SERV MUNICIPALES'!O47</f>
        <v>0</v>
      </c>
      <c r="P212" s="77">
        <f>'SERV MUNICIPALES'!P47</f>
        <v>0</v>
      </c>
      <c r="Q212" s="77">
        <f>'SERV MUNICIPALES'!Q47</f>
        <v>0</v>
      </c>
      <c r="R212" s="77">
        <f>'SERV MUNICIPALES'!R47</f>
        <v>0</v>
      </c>
      <c r="S212" s="77">
        <f>'SERV MUNICIPALES'!S47</f>
        <v>0</v>
      </c>
      <c r="T212" s="77">
        <f>'SERV MUNICIPALES'!T47</f>
        <v>0</v>
      </c>
      <c r="U212" s="77">
        <f>'SERV MUNICIPALES'!U47</f>
        <v>0</v>
      </c>
      <c r="V212" s="588">
        <f t="shared" si="22"/>
        <v>209671.33</v>
      </c>
      <c r="W212" s="1"/>
      <c r="X212" s="1"/>
    </row>
    <row r="213" spans="1:24" ht="18" customHeight="1" x14ac:dyDescent="0.25">
      <c r="A213" s="530" t="s">
        <v>471</v>
      </c>
      <c r="B213" s="2">
        <v>307</v>
      </c>
      <c r="C213" s="1" t="s">
        <v>63</v>
      </c>
      <c r="D213" s="2">
        <v>30703</v>
      </c>
      <c r="E213" s="1" t="s">
        <v>120</v>
      </c>
      <c r="F213" s="546">
        <v>2000</v>
      </c>
      <c r="G213" s="546">
        <v>24611</v>
      </c>
      <c r="H213" s="548" t="s">
        <v>148</v>
      </c>
      <c r="I213" s="547">
        <f>'SERV MUNICIPALES'!I48</f>
        <v>90800.01</v>
      </c>
      <c r="J213" s="77">
        <f>'SERV MUNICIPALES'!J48</f>
        <v>0</v>
      </c>
      <c r="K213" s="77">
        <f>'SERV MUNICIPALES'!K48</f>
        <v>5466.56</v>
      </c>
      <c r="L213" s="77">
        <f>'SERV MUNICIPALES'!L48</f>
        <v>19328.37</v>
      </c>
      <c r="M213" s="77">
        <f>'SERV MUNICIPALES'!M48</f>
        <v>40000</v>
      </c>
      <c r="N213" s="77">
        <f>'SERV MUNICIPALES'!N48</f>
        <v>26005.08</v>
      </c>
      <c r="O213" s="77">
        <f>'SERV MUNICIPALES'!O48</f>
        <v>0</v>
      </c>
      <c r="P213" s="77">
        <f>'SERV MUNICIPALES'!P48</f>
        <v>0</v>
      </c>
      <c r="Q213" s="77">
        <f>'SERV MUNICIPALES'!Q48</f>
        <v>0</v>
      </c>
      <c r="R213" s="77">
        <f>'SERV MUNICIPALES'!R48</f>
        <v>0</v>
      </c>
      <c r="S213" s="77">
        <f>'SERV MUNICIPALES'!S48</f>
        <v>0</v>
      </c>
      <c r="T213" s="77">
        <f>'SERV MUNICIPALES'!T48</f>
        <v>0</v>
      </c>
      <c r="U213" s="77">
        <f>'SERV MUNICIPALES'!U48</f>
        <v>0</v>
      </c>
      <c r="V213" s="588">
        <f t="shared" si="22"/>
        <v>90800.010000000009</v>
      </c>
      <c r="W213" s="1"/>
      <c r="X213" s="1"/>
    </row>
    <row r="214" spans="1:24" ht="18" customHeight="1" x14ac:dyDescent="0.25">
      <c r="A214" s="530" t="s">
        <v>472</v>
      </c>
      <c r="B214" s="2">
        <v>307</v>
      </c>
      <c r="C214" s="1" t="s">
        <v>63</v>
      </c>
      <c r="D214" s="2">
        <v>30703</v>
      </c>
      <c r="E214" s="1" t="s">
        <v>120</v>
      </c>
      <c r="F214" s="546">
        <v>2000</v>
      </c>
      <c r="G214" s="546">
        <v>24711</v>
      </c>
      <c r="H214" s="548" t="s">
        <v>149</v>
      </c>
      <c r="I214" s="547">
        <f>'SERV MUNICIPALES'!I49</f>
        <v>20706</v>
      </c>
      <c r="J214" s="77">
        <f>'SERV MUNICIPALES'!J49</f>
        <v>0</v>
      </c>
      <c r="K214" s="77">
        <f>'SERV MUNICIPALES'!K49</f>
        <v>10904</v>
      </c>
      <c r="L214" s="77">
        <f>'SERV MUNICIPALES'!L49</f>
        <v>3619.2</v>
      </c>
      <c r="M214" s="77">
        <f>'SERV MUNICIPALES'!M49</f>
        <v>6182.8</v>
      </c>
      <c r="N214" s="77">
        <f>'SERV MUNICIPALES'!N49</f>
        <v>0</v>
      </c>
      <c r="O214" s="77">
        <f>'SERV MUNICIPALES'!O49</f>
        <v>0</v>
      </c>
      <c r="P214" s="77">
        <f>'SERV MUNICIPALES'!P49</f>
        <v>0</v>
      </c>
      <c r="Q214" s="77">
        <f>'SERV MUNICIPALES'!Q49</f>
        <v>0</v>
      </c>
      <c r="R214" s="77">
        <f>'SERV MUNICIPALES'!R49</f>
        <v>0</v>
      </c>
      <c r="S214" s="77">
        <f>'SERV MUNICIPALES'!S49</f>
        <v>0</v>
      </c>
      <c r="T214" s="77">
        <f>'SERV MUNICIPALES'!T49</f>
        <v>0</v>
      </c>
      <c r="U214" s="77">
        <f>'SERV MUNICIPALES'!U49</f>
        <v>0</v>
      </c>
      <c r="V214" s="588">
        <f t="shared" si="22"/>
        <v>20706</v>
      </c>
      <c r="W214" s="1"/>
      <c r="X214" s="1"/>
    </row>
    <row r="215" spans="1:24" ht="28.5" x14ac:dyDescent="0.25">
      <c r="A215" s="530" t="s">
        <v>473</v>
      </c>
      <c r="B215" s="2">
        <v>307</v>
      </c>
      <c r="C215" s="1" t="s">
        <v>63</v>
      </c>
      <c r="D215" s="2">
        <v>30703</v>
      </c>
      <c r="E215" s="1" t="s">
        <v>120</v>
      </c>
      <c r="F215" s="546">
        <v>2000</v>
      </c>
      <c r="G215" s="546">
        <v>24911</v>
      </c>
      <c r="H215" s="548" t="s">
        <v>151</v>
      </c>
      <c r="I215" s="547">
        <f>'SERV MUNICIPALES'!I50</f>
        <v>13320.87</v>
      </c>
      <c r="J215" s="77">
        <f>'SERV MUNICIPALES'!J50</f>
        <v>0</v>
      </c>
      <c r="K215" s="77">
        <f>'SERV MUNICIPALES'!K50</f>
        <v>2436</v>
      </c>
      <c r="L215" s="77">
        <f>'SERV MUNICIPALES'!L50</f>
        <v>0</v>
      </c>
      <c r="M215" s="77">
        <f>'SERV MUNICIPALES'!M50</f>
        <v>10884.87</v>
      </c>
      <c r="N215" s="77">
        <f>'SERV MUNICIPALES'!N50</f>
        <v>0</v>
      </c>
      <c r="O215" s="77">
        <f>'SERV MUNICIPALES'!O50</f>
        <v>0</v>
      </c>
      <c r="P215" s="77">
        <f>'SERV MUNICIPALES'!P50</f>
        <v>0</v>
      </c>
      <c r="Q215" s="77">
        <f>'SERV MUNICIPALES'!Q50</f>
        <v>0</v>
      </c>
      <c r="R215" s="77">
        <f>'SERV MUNICIPALES'!R50</f>
        <v>0</v>
      </c>
      <c r="S215" s="77">
        <f>'SERV MUNICIPALES'!S50</f>
        <v>0</v>
      </c>
      <c r="T215" s="77">
        <f>'SERV MUNICIPALES'!T50</f>
        <v>0</v>
      </c>
      <c r="U215" s="77">
        <f>'SERV MUNICIPALES'!U50</f>
        <v>0</v>
      </c>
      <c r="V215" s="588">
        <f t="shared" si="22"/>
        <v>13320.87</v>
      </c>
      <c r="W215" s="1"/>
      <c r="X215" s="1"/>
    </row>
    <row r="216" spans="1:24" ht="28.5" x14ac:dyDescent="0.25">
      <c r="A216" s="530" t="s">
        <v>474</v>
      </c>
      <c r="B216" s="2">
        <v>307</v>
      </c>
      <c r="C216" s="1" t="s">
        <v>63</v>
      </c>
      <c r="D216" s="2">
        <v>30703</v>
      </c>
      <c r="E216" s="1" t="s">
        <v>120</v>
      </c>
      <c r="F216" s="546">
        <v>2000</v>
      </c>
      <c r="G216" s="546">
        <v>25611</v>
      </c>
      <c r="H216" s="548" t="s">
        <v>155</v>
      </c>
      <c r="I216" s="547">
        <f>'SERV MUNICIPALES'!I51</f>
        <v>34851.199999999997</v>
      </c>
      <c r="J216" s="77">
        <f>'SERV MUNICIPALES'!J51</f>
        <v>0</v>
      </c>
      <c r="K216" s="77">
        <f>'SERV MUNICIPALES'!K51</f>
        <v>5200</v>
      </c>
      <c r="L216" s="77">
        <f>'SERV MUNICIPALES'!L51</f>
        <v>0</v>
      </c>
      <c r="M216" s="77">
        <f>'SERV MUNICIPALES'!M51</f>
        <v>29651.200000000001</v>
      </c>
      <c r="N216" s="77">
        <f>'SERV MUNICIPALES'!N51</f>
        <v>0</v>
      </c>
      <c r="O216" s="77">
        <f>'SERV MUNICIPALES'!O51</f>
        <v>0</v>
      </c>
      <c r="P216" s="77">
        <f>'SERV MUNICIPALES'!P51</f>
        <v>0</v>
      </c>
      <c r="Q216" s="77">
        <f>'SERV MUNICIPALES'!Q51</f>
        <v>0</v>
      </c>
      <c r="R216" s="77">
        <f>'SERV MUNICIPALES'!R51</f>
        <v>0</v>
      </c>
      <c r="S216" s="77">
        <f>'SERV MUNICIPALES'!S51</f>
        <v>0</v>
      </c>
      <c r="T216" s="77">
        <f>'SERV MUNICIPALES'!T51</f>
        <v>0</v>
      </c>
      <c r="U216" s="77">
        <f>'SERV MUNICIPALES'!U51</f>
        <v>0</v>
      </c>
      <c r="V216" s="588">
        <f t="shared" si="22"/>
        <v>34851.199999999997</v>
      </c>
      <c r="W216" s="1"/>
      <c r="X216" s="1"/>
    </row>
    <row r="217" spans="1:24" ht="28.5" x14ac:dyDescent="0.25">
      <c r="A217" s="530" t="s">
        <v>474</v>
      </c>
      <c r="B217" s="2">
        <v>307</v>
      </c>
      <c r="C217" s="1" t="s">
        <v>63</v>
      </c>
      <c r="D217" s="2">
        <v>30703</v>
      </c>
      <c r="E217" s="1" t="s">
        <v>120</v>
      </c>
      <c r="F217" s="546">
        <v>2000</v>
      </c>
      <c r="G217" s="546">
        <v>27211</v>
      </c>
      <c r="H217" s="548" t="s">
        <v>159</v>
      </c>
      <c r="I217" s="547">
        <f>'SERV MUNICIPALES'!I52</f>
        <v>2900</v>
      </c>
      <c r="J217" s="77">
        <f>'SERV MUNICIPALES'!J52</f>
        <v>0</v>
      </c>
      <c r="K217" s="77">
        <f>'SERV MUNICIPALES'!K52</f>
        <v>0</v>
      </c>
      <c r="L217" s="77">
        <f>'SERV MUNICIPALES'!L52</f>
        <v>2900</v>
      </c>
      <c r="M217" s="77">
        <f>'SERV MUNICIPALES'!M52</f>
        <v>0</v>
      </c>
      <c r="N217" s="77">
        <f>'SERV MUNICIPALES'!N52</f>
        <v>0</v>
      </c>
      <c r="O217" s="77">
        <f>'SERV MUNICIPALES'!O52</f>
        <v>0</v>
      </c>
      <c r="P217" s="77">
        <f>'SERV MUNICIPALES'!P52</f>
        <v>0</v>
      </c>
      <c r="Q217" s="77">
        <f>'SERV MUNICIPALES'!Q52</f>
        <v>0</v>
      </c>
      <c r="R217" s="77">
        <f>'SERV MUNICIPALES'!R52</f>
        <v>0</v>
      </c>
      <c r="S217" s="77">
        <f>'SERV MUNICIPALES'!S52</f>
        <v>0</v>
      </c>
      <c r="T217" s="77">
        <f>'SERV MUNICIPALES'!T52</f>
        <v>0</v>
      </c>
      <c r="U217" s="77">
        <f>'SERV MUNICIPALES'!U52</f>
        <v>0</v>
      </c>
      <c r="V217" s="588">
        <f t="shared" si="22"/>
        <v>2900</v>
      </c>
      <c r="W217" s="1"/>
      <c r="X217" s="1"/>
    </row>
    <row r="218" spans="1:24" ht="18" customHeight="1" x14ac:dyDescent="0.25">
      <c r="A218" s="530" t="s">
        <v>474</v>
      </c>
      <c r="B218" s="2">
        <v>307</v>
      </c>
      <c r="C218" s="1" t="s">
        <v>63</v>
      </c>
      <c r="D218" s="2">
        <v>30703</v>
      </c>
      <c r="E218" s="1" t="s">
        <v>120</v>
      </c>
      <c r="F218" s="546">
        <v>2000</v>
      </c>
      <c r="G218" s="546">
        <v>27411</v>
      </c>
      <c r="H218" s="548" t="s">
        <v>161</v>
      </c>
      <c r="I218" s="547">
        <f>'SERV MUNICIPALES'!I53</f>
        <v>3000</v>
      </c>
      <c r="J218" s="77">
        <f>'SERV MUNICIPALES'!J53</f>
        <v>0</v>
      </c>
      <c r="K218" s="77">
        <f>'SERV MUNICIPALES'!K53</f>
        <v>0</v>
      </c>
      <c r="L218" s="77">
        <f>'SERV MUNICIPALES'!L53</f>
        <v>0</v>
      </c>
      <c r="M218" s="77">
        <f>'SERV MUNICIPALES'!M53</f>
        <v>3000</v>
      </c>
      <c r="N218" s="77">
        <f>'SERV MUNICIPALES'!N53</f>
        <v>0</v>
      </c>
      <c r="O218" s="77">
        <f>'SERV MUNICIPALES'!O53</f>
        <v>0</v>
      </c>
      <c r="P218" s="77">
        <f>'SERV MUNICIPALES'!P53</f>
        <v>0</v>
      </c>
      <c r="Q218" s="77">
        <f>'SERV MUNICIPALES'!Q53</f>
        <v>0</v>
      </c>
      <c r="R218" s="77">
        <f>'SERV MUNICIPALES'!R53</f>
        <v>0</v>
      </c>
      <c r="S218" s="77">
        <f>'SERV MUNICIPALES'!S53</f>
        <v>0</v>
      </c>
      <c r="T218" s="77">
        <f>'SERV MUNICIPALES'!T53</f>
        <v>0</v>
      </c>
      <c r="U218" s="77">
        <f>'SERV MUNICIPALES'!U53</f>
        <v>0</v>
      </c>
      <c r="V218" s="588">
        <f t="shared" si="22"/>
        <v>3000</v>
      </c>
      <c r="W218" s="1"/>
      <c r="X218" s="1"/>
    </row>
    <row r="219" spans="1:24" ht="18" customHeight="1" x14ac:dyDescent="0.25">
      <c r="A219" s="2" t="s">
        <v>471</v>
      </c>
      <c r="B219" s="2">
        <v>307</v>
      </c>
      <c r="C219" s="1" t="s">
        <v>63</v>
      </c>
      <c r="D219" s="2">
        <v>30703</v>
      </c>
      <c r="E219" s="1" t="s">
        <v>120</v>
      </c>
      <c r="F219" s="546">
        <v>2000</v>
      </c>
      <c r="G219" s="546">
        <v>29111</v>
      </c>
      <c r="H219" s="548" t="s">
        <v>166</v>
      </c>
      <c r="I219" s="547">
        <f>'SERV MUNICIPALES'!I54</f>
        <v>166503.39000000001</v>
      </c>
      <c r="J219" s="77">
        <f>'SERV MUNICIPALES'!J54</f>
        <v>0</v>
      </c>
      <c r="K219" s="77">
        <f>'SERV MUNICIPALES'!K54</f>
        <v>742.4</v>
      </c>
      <c r="L219" s="77">
        <f>'SERV MUNICIPALES'!L54</f>
        <v>11920.39</v>
      </c>
      <c r="M219" s="77">
        <f>'SERV MUNICIPALES'!M54</f>
        <v>140624.26999999999</v>
      </c>
      <c r="N219" s="77">
        <f>'SERV MUNICIPALES'!N54</f>
        <v>13216.33</v>
      </c>
      <c r="O219" s="77">
        <f>'SERV MUNICIPALES'!O54</f>
        <v>0</v>
      </c>
      <c r="P219" s="77">
        <f>'SERV MUNICIPALES'!P54</f>
        <v>0</v>
      </c>
      <c r="Q219" s="77">
        <f>'SERV MUNICIPALES'!Q54</f>
        <v>0</v>
      </c>
      <c r="R219" s="77">
        <f>'SERV MUNICIPALES'!R54</f>
        <v>0</v>
      </c>
      <c r="S219" s="77">
        <f>'SERV MUNICIPALES'!S54</f>
        <v>0</v>
      </c>
      <c r="T219" s="77">
        <f>'SERV MUNICIPALES'!T54</f>
        <v>0</v>
      </c>
      <c r="U219" s="77">
        <f>'SERV MUNICIPALES'!U54</f>
        <v>0</v>
      </c>
      <c r="V219" s="588">
        <f t="shared" si="22"/>
        <v>166503.38999999998</v>
      </c>
      <c r="W219" s="1"/>
      <c r="X219" s="1"/>
    </row>
    <row r="220" spans="1:24" ht="28.5" x14ac:dyDescent="0.25">
      <c r="A220" s="2" t="s">
        <v>474</v>
      </c>
      <c r="B220" s="2">
        <v>307</v>
      </c>
      <c r="C220" s="1" t="s">
        <v>63</v>
      </c>
      <c r="D220" s="2">
        <v>30703</v>
      </c>
      <c r="E220" s="1" t="s">
        <v>120</v>
      </c>
      <c r="F220" s="546">
        <v>2000</v>
      </c>
      <c r="G220" s="546">
        <v>29811</v>
      </c>
      <c r="H220" s="548" t="s">
        <v>173</v>
      </c>
      <c r="I220" s="547">
        <f>'SERV MUNICIPALES'!I55</f>
        <v>9135</v>
      </c>
      <c r="J220" s="77">
        <f>'SERV MUNICIPALES'!J55</f>
        <v>0</v>
      </c>
      <c r="K220" s="77">
        <f>'SERV MUNICIPALES'!K55</f>
        <v>0</v>
      </c>
      <c r="L220" s="77">
        <f>'SERV MUNICIPALES'!L55</f>
        <v>9135</v>
      </c>
      <c r="M220" s="77">
        <f>'SERV MUNICIPALES'!M55</f>
        <v>0</v>
      </c>
      <c r="N220" s="77">
        <f>'SERV MUNICIPALES'!N55</f>
        <v>0</v>
      </c>
      <c r="O220" s="77">
        <f>'SERV MUNICIPALES'!O55</f>
        <v>0</v>
      </c>
      <c r="P220" s="77">
        <f>'SERV MUNICIPALES'!P55</f>
        <v>0</v>
      </c>
      <c r="Q220" s="77">
        <f>'SERV MUNICIPALES'!Q55</f>
        <v>0</v>
      </c>
      <c r="R220" s="77">
        <f>'SERV MUNICIPALES'!R55</f>
        <v>0</v>
      </c>
      <c r="S220" s="77">
        <f>'SERV MUNICIPALES'!S55</f>
        <v>0</v>
      </c>
      <c r="T220" s="77">
        <f>'SERV MUNICIPALES'!T55</f>
        <v>0</v>
      </c>
      <c r="U220" s="77">
        <f>'SERV MUNICIPALES'!U55</f>
        <v>0</v>
      </c>
      <c r="V220" s="588">
        <f t="shared" si="22"/>
        <v>9135</v>
      </c>
      <c r="W220" s="1"/>
      <c r="X220" s="1"/>
    </row>
    <row r="221" spans="1:24" ht="18" customHeight="1" x14ac:dyDescent="0.25">
      <c r="A221" s="2">
        <v>12</v>
      </c>
      <c r="B221" s="2">
        <v>307</v>
      </c>
      <c r="C221" s="1" t="s">
        <v>63</v>
      </c>
      <c r="D221" s="2">
        <v>30701</v>
      </c>
      <c r="E221" s="1" t="s">
        <v>63</v>
      </c>
      <c r="F221" s="555">
        <v>3000</v>
      </c>
      <c r="G221" s="555">
        <v>31111</v>
      </c>
      <c r="H221" s="556" t="s">
        <v>175</v>
      </c>
      <c r="I221" s="557">
        <f t="shared" ref="I221:I250" si="23">SUM(J221:U221)</f>
        <v>32677.870000000003</v>
      </c>
      <c r="J221" s="77">
        <f>'SERV MUNICIPALES'!J56</f>
        <v>1922</v>
      </c>
      <c r="K221" s="77">
        <f>'SERV MUNICIPALES'!K56</f>
        <v>1909</v>
      </c>
      <c r="L221" s="77">
        <f>'SERV MUNICIPALES'!L56</f>
        <v>2020</v>
      </c>
      <c r="M221" s="77">
        <f>'SERV MUNICIPALES'!M56</f>
        <v>5407.53</v>
      </c>
      <c r="N221" s="77">
        <f>'SERV MUNICIPALES'!N56</f>
        <v>1556.09</v>
      </c>
      <c r="O221" s="77">
        <f>'SERV MUNICIPALES'!O56</f>
        <v>3890.22</v>
      </c>
      <c r="P221" s="77">
        <f>'SERV MUNICIPALES'!P56</f>
        <v>1556.09</v>
      </c>
      <c r="Q221" s="77">
        <f>'SERV MUNICIPALES'!Q56</f>
        <v>3890.22</v>
      </c>
      <c r="R221" s="77">
        <f>'SERV MUNICIPALES'!R56</f>
        <v>1556.09</v>
      </c>
      <c r="S221" s="77">
        <f>'SERV MUNICIPALES'!S56</f>
        <v>3890.22</v>
      </c>
      <c r="T221" s="77">
        <f>'SERV MUNICIPALES'!T56</f>
        <v>1556.09</v>
      </c>
      <c r="U221" s="77">
        <f>'SERV MUNICIPALES'!U56</f>
        <v>3524.32</v>
      </c>
      <c r="V221" s="588">
        <f t="shared" si="22"/>
        <v>32677.870000000003</v>
      </c>
      <c r="W221" s="1"/>
      <c r="X221" s="1"/>
    </row>
    <row r="222" spans="1:24" ht="18" customHeight="1" x14ac:dyDescent="0.25">
      <c r="A222" s="2">
        <v>12</v>
      </c>
      <c r="B222" s="2">
        <v>307</v>
      </c>
      <c r="C222" s="1" t="s">
        <v>63</v>
      </c>
      <c r="D222" s="2">
        <v>30701</v>
      </c>
      <c r="E222" s="1" t="s">
        <v>63</v>
      </c>
      <c r="F222" s="555">
        <v>3000</v>
      </c>
      <c r="G222" s="555">
        <v>31311</v>
      </c>
      <c r="H222" s="556" t="s">
        <v>178</v>
      </c>
      <c r="I222" s="557">
        <f t="shared" si="23"/>
        <v>12000</v>
      </c>
      <c r="J222" s="77">
        <f>'SERV MUNICIPALES'!J57</f>
        <v>1813</v>
      </c>
      <c r="K222" s="77">
        <f>'SERV MUNICIPALES'!K57</f>
        <v>0</v>
      </c>
      <c r="L222" s="77">
        <f>'SERV MUNICIPALES'!L57</f>
        <v>1765</v>
      </c>
      <c r="M222" s="77">
        <f>'SERV MUNICIPALES'!M57</f>
        <v>422</v>
      </c>
      <c r="N222" s="77">
        <f>'SERV MUNICIPALES'!N57</f>
        <v>2000</v>
      </c>
      <c r="O222" s="77">
        <f>'SERV MUNICIPALES'!O57</f>
        <v>0</v>
      </c>
      <c r="P222" s="77">
        <f>'SERV MUNICIPALES'!P57</f>
        <v>2000</v>
      </c>
      <c r="Q222" s="77">
        <f>'SERV MUNICIPALES'!Q57</f>
        <v>0</v>
      </c>
      <c r="R222" s="77">
        <f>'SERV MUNICIPALES'!R57</f>
        <v>2000</v>
      </c>
      <c r="S222" s="77">
        <f>'SERV MUNICIPALES'!S57</f>
        <v>0</v>
      </c>
      <c r="T222" s="77">
        <f>'SERV MUNICIPALES'!T57</f>
        <v>2000</v>
      </c>
      <c r="U222" s="77">
        <f>'SERV MUNICIPALES'!U57</f>
        <v>0</v>
      </c>
      <c r="V222" s="588">
        <f t="shared" si="22"/>
        <v>12000</v>
      </c>
      <c r="W222" s="1"/>
      <c r="X222" s="1"/>
    </row>
    <row r="223" spans="1:24" ht="18" customHeight="1" x14ac:dyDescent="0.25">
      <c r="A223" s="2">
        <v>12</v>
      </c>
      <c r="B223" s="2">
        <v>307</v>
      </c>
      <c r="C223" s="1" t="s">
        <v>63</v>
      </c>
      <c r="D223" s="2">
        <v>30701</v>
      </c>
      <c r="E223" s="1" t="s">
        <v>63</v>
      </c>
      <c r="F223" s="555">
        <v>3000</v>
      </c>
      <c r="G223" s="555">
        <v>31411</v>
      </c>
      <c r="H223" s="556" t="s">
        <v>179</v>
      </c>
      <c r="I223" s="557">
        <f t="shared" si="23"/>
        <v>36000</v>
      </c>
      <c r="J223" s="77">
        <f>'SERV MUNICIPALES'!J58</f>
        <v>992.19</v>
      </c>
      <c r="K223" s="77">
        <f>'SERV MUNICIPALES'!K58</f>
        <v>4321.99</v>
      </c>
      <c r="L223" s="77">
        <f>'SERV MUNICIPALES'!L58</f>
        <v>992.19</v>
      </c>
      <c r="M223" s="77">
        <f>'SERV MUNICIPALES'!M58</f>
        <v>5693.63</v>
      </c>
      <c r="N223" s="77">
        <f>'SERV MUNICIPALES'!N58</f>
        <v>3000</v>
      </c>
      <c r="O223" s="77">
        <f>'SERV MUNICIPALES'!O58</f>
        <v>3000</v>
      </c>
      <c r="P223" s="77">
        <f>'SERV MUNICIPALES'!P58</f>
        <v>3000</v>
      </c>
      <c r="Q223" s="77">
        <f>'SERV MUNICIPALES'!Q58</f>
        <v>3000</v>
      </c>
      <c r="R223" s="77">
        <f>'SERV MUNICIPALES'!R58</f>
        <v>3000</v>
      </c>
      <c r="S223" s="77">
        <f>'SERV MUNICIPALES'!S58</f>
        <v>3000</v>
      </c>
      <c r="T223" s="77">
        <f>'SERV MUNICIPALES'!T58</f>
        <v>3000</v>
      </c>
      <c r="U223" s="77">
        <f>'SERV MUNICIPALES'!U58</f>
        <v>3000</v>
      </c>
      <c r="V223" s="588">
        <f t="shared" si="22"/>
        <v>36000</v>
      </c>
      <c r="W223" s="1"/>
      <c r="X223" s="1"/>
    </row>
    <row r="224" spans="1:24" ht="18" customHeight="1" x14ac:dyDescent="0.25">
      <c r="A224" s="2">
        <v>12</v>
      </c>
      <c r="B224" s="2">
        <v>307</v>
      </c>
      <c r="C224" s="1" t="s">
        <v>63</v>
      </c>
      <c r="D224" s="2">
        <v>30701</v>
      </c>
      <c r="E224" s="1" t="s">
        <v>63</v>
      </c>
      <c r="F224" s="555">
        <v>3000</v>
      </c>
      <c r="G224" s="555">
        <v>32211</v>
      </c>
      <c r="H224" s="556" t="s">
        <v>185</v>
      </c>
      <c r="I224" s="557">
        <f t="shared" si="23"/>
        <v>860256</v>
      </c>
      <c r="J224" s="77">
        <f>'SERV MUNICIPALES'!J59</f>
        <v>0</v>
      </c>
      <c r="K224" s="77">
        <f>'SERV MUNICIPALES'!K59</f>
        <v>143376</v>
      </c>
      <c r="L224" s="77">
        <f>'SERV MUNICIPALES'!L59</f>
        <v>71688</v>
      </c>
      <c r="M224" s="77">
        <f>'SERV MUNICIPALES'!M59</f>
        <v>71688</v>
      </c>
      <c r="N224" s="77">
        <f>'SERV MUNICIPALES'!N59</f>
        <v>71688</v>
      </c>
      <c r="O224" s="77">
        <f>'SERV MUNICIPALES'!O59</f>
        <v>71688</v>
      </c>
      <c r="P224" s="77">
        <f>'SERV MUNICIPALES'!P59</f>
        <v>71688</v>
      </c>
      <c r="Q224" s="77">
        <f>'SERV MUNICIPALES'!Q59</f>
        <v>71688</v>
      </c>
      <c r="R224" s="77">
        <f>'SERV MUNICIPALES'!R59</f>
        <v>71688</v>
      </c>
      <c r="S224" s="77">
        <f>'SERV MUNICIPALES'!S59</f>
        <v>71688</v>
      </c>
      <c r="T224" s="77">
        <f>'SERV MUNICIPALES'!T59</f>
        <v>71688</v>
      </c>
      <c r="U224" s="77">
        <f>'SERV MUNICIPALES'!U59</f>
        <v>71688</v>
      </c>
      <c r="V224" s="588">
        <f t="shared" si="22"/>
        <v>860256</v>
      </c>
      <c r="W224" s="1"/>
      <c r="X224" s="1"/>
    </row>
    <row r="225" spans="1:24" ht="30" x14ac:dyDescent="0.25">
      <c r="A225" s="266" t="s">
        <v>493</v>
      </c>
      <c r="B225" s="2">
        <v>307</v>
      </c>
      <c r="C225" s="1" t="s">
        <v>63</v>
      </c>
      <c r="D225" s="2">
        <v>30701</v>
      </c>
      <c r="E225" s="1" t="s">
        <v>63</v>
      </c>
      <c r="F225" s="598">
        <v>3000</v>
      </c>
      <c r="G225" s="598">
        <v>32611</v>
      </c>
      <c r="H225" s="599" t="s">
        <v>494</v>
      </c>
      <c r="I225" s="559">
        <f t="shared" si="23"/>
        <v>8456400</v>
      </c>
      <c r="J225" s="77">
        <v>0</v>
      </c>
      <c r="K225" s="77">
        <v>0</v>
      </c>
      <c r="L225" s="77">
        <v>0</v>
      </c>
      <c r="M225" s="77">
        <v>0</v>
      </c>
      <c r="N225" s="77">
        <v>8456400</v>
      </c>
      <c r="O225" s="77">
        <v>0</v>
      </c>
      <c r="P225" s="77">
        <v>0</v>
      </c>
      <c r="Q225" s="77">
        <v>0</v>
      </c>
      <c r="R225" s="77">
        <v>0</v>
      </c>
      <c r="S225" s="77">
        <v>0</v>
      </c>
      <c r="T225" s="77">
        <v>0</v>
      </c>
      <c r="U225" s="77">
        <v>0</v>
      </c>
      <c r="V225" s="588">
        <f t="shared" si="22"/>
        <v>8456400</v>
      </c>
      <c r="W225" s="1"/>
      <c r="X225" s="1"/>
    </row>
    <row r="226" spans="1:24" ht="30" x14ac:dyDescent="0.25">
      <c r="A226" s="2" t="s">
        <v>475</v>
      </c>
      <c r="B226" s="2">
        <v>307</v>
      </c>
      <c r="C226" s="1" t="s">
        <v>63</v>
      </c>
      <c r="D226" s="2">
        <v>30701</v>
      </c>
      <c r="E226" s="1" t="s">
        <v>63</v>
      </c>
      <c r="F226" s="598">
        <v>3000</v>
      </c>
      <c r="G226" s="598">
        <v>33611</v>
      </c>
      <c r="H226" s="599" t="s">
        <v>198</v>
      </c>
      <c r="I226" s="559">
        <f t="shared" si="23"/>
        <v>145911.20000000001</v>
      </c>
      <c r="J226" s="77">
        <f>'SERV MUNICIPALES'!J61</f>
        <v>0</v>
      </c>
      <c r="K226" s="77">
        <f>'SERV MUNICIPALES'!K61</f>
        <v>0</v>
      </c>
      <c r="L226" s="77">
        <f>'SERV MUNICIPALES'!L61</f>
        <v>0</v>
      </c>
      <c r="M226" s="77">
        <f>'SERV MUNICIPALES'!M61</f>
        <v>81000</v>
      </c>
      <c r="N226" s="77">
        <f>'SERV MUNICIPALES'!N61</f>
        <v>4000</v>
      </c>
      <c r="O226" s="77">
        <f>'SERV MUNICIPALES'!O61</f>
        <v>4000</v>
      </c>
      <c r="P226" s="77">
        <f>4000+36911.2</f>
        <v>40911.199999999997</v>
      </c>
      <c r="Q226" s="77">
        <f>'SERV MUNICIPALES'!Q61</f>
        <v>4000</v>
      </c>
      <c r="R226" s="77">
        <f>'SERV MUNICIPALES'!R61</f>
        <v>4000</v>
      </c>
      <c r="S226" s="77">
        <f>'SERV MUNICIPALES'!S61</f>
        <v>4000</v>
      </c>
      <c r="T226" s="77">
        <f>'SERV MUNICIPALES'!T61</f>
        <v>4000</v>
      </c>
      <c r="U226" s="77">
        <f>'SERV MUNICIPALES'!U61</f>
        <v>0</v>
      </c>
      <c r="V226" s="588">
        <f t="shared" si="22"/>
        <v>145911.20000000001</v>
      </c>
      <c r="W226" s="1"/>
      <c r="X226" s="1"/>
    </row>
    <row r="227" spans="1:24" ht="18" customHeight="1" x14ac:dyDescent="0.25">
      <c r="A227" s="266" t="s">
        <v>495</v>
      </c>
      <c r="B227" s="2">
        <v>307</v>
      </c>
      <c r="C227" s="1" t="s">
        <v>63</v>
      </c>
      <c r="D227" s="2">
        <v>30701</v>
      </c>
      <c r="E227" s="1" t="s">
        <v>63</v>
      </c>
      <c r="F227" s="598">
        <v>3000</v>
      </c>
      <c r="G227" s="598">
        <v>34711</v>
      </c>
      <c r="H227" s="599" t="s">
        <v>205</v>
      </c>
      <c r="I227" s="559">
        <f t="shared" si="23"/>
        <v>119235224.25</v>
      </c>
      <c r="J227" s="77">
        <v>21355924.800000001</v>
      </c>
      <c r="K227" s="77">
        <v>15434078.4</v>
      </c>
      <c r="L227" s="77">
        <v>17692447.600000001</v>
      </c>
      <c r="M227" s="77">
        <v>46957573.450000003</v>
      </c>
      <c r="N227" s="77">
        <v>17795200</v>
      </c>
      <c r="O227" s="77">
        <v>0</v>
      </c>
      <c r="P227" s="77">
        <v>0</v>
      </c>
      <c r="Q227" s="77">
        <v>0</v>
      </c>
      <c r="R227" s="77">
        <v>0</v>
      </c>
      <c r="S227" s="77">
        <v>0</v>
      </c>
      <c r="T227" s="77">
        <v>0</v>
      </c>
      <c r="U227" s="77">
        <v>0</v>
      </c>
      <c r="V227" s="588">
        <f t="shared" si="22"/>
        <v>119235224.25</v>
      </c>
      <c r="W227" s="1"/>
      <c r="X227" s="1"/>
    </row>
    <row r="228" spans="1:24" ht="30" x14ac:dyDescent="0.25">
      <c r="A228" s="266" t="s">
        <v>496</v>
      </c>
      <c r="B228" s="2">
        <v>307</v>
      </c>
      <c r="C228" s="1" t="s">
        <v>63</v>
      </c>
      <c r="D228" s="2">
        <v>30701</v>
      </c>
      <c r="E228" s="1" t="s">
        <v>63</v>
      </c>
      <c r="F228" s="598">
        <v>3000</v>
      </c>
      <c r="G228" s="598">
        <v>35811</v>
      </c>
      <c r="H228" s="599" t="s">
        <v>215</v>
      </c>
      <c r="I228" s="559">
        <f t="shared" si="23"/>
        <v>5036900.01</v>
      </c>
      <c r="J228" s="77">
        <v>1587217.69</v>
      </c>
      <c r="K228" s="77">
        <v>1577075.54</v>
      </c>
      <c r="L228" s="77">
        <v>515243.08</v>
      </c>
      <c r="M228" s="77">
        <v>1357363.7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588">
        <f t="shared" si="22"/>
        <v>5036900.01</v>
      </c>
      <c r="W228" s="1"/>
      <c r="X228" s="1"/>
    </row>
    <row r="229" spans="1:24" ht="18" customHeight="1" x14ac:dyDescent="0.25">
      <c r="A229" s="2">
        <v>12</v>
      </c>
      <c r="B229" s="2">
        <v>307</v>
      </c>
      <c r="C229" s="1" t="s">
        <v>63</v>
      </c>
      <c r="D229" s="2">
        <v>30701</v>
      </c>
      <c r="E229" s="1" t="s">
        <v>63</v>
      </c>
      <c r="F229" s="555">
        <v>3000</v>
      </c>
      <c r="G229" s="555">
        <v>37111</v>
      </c>
      <c r="H229" s="556" t="s">
        <v>220</v>
      </c>
      <c r="I229" s="557">
        <f t="shared" si="23"/>
        <v>23172.16</v>
      </c>
      <c r="J229" s="77">
        <f>'SERV MUNICIPALES'!J64</f>
        <v>0</v>
      </c>
      <c r="K229" s="77">
        <f>'SERV MUNICIPALES'!K64</f>
        <v>0</v>
      </c>
      <c r="L229" s="77">
        <f>'SERV MUNICIPALES'!L64</f>
        <v>23172.16</v>
      </c>
      <c r="M229" s="77">
        <f>'SERV MUNICIPALES'!M64</f>
        <v>0</v>
      </c>
      <c r="N229" s="77">
        <f>'SERV MUNICIPALES'!N64</f>
        <v>0</v>
      </c>
      <c r="O229" s="77">
        <f>'SERV MUNICIPALES'!O64</f>
        <v>0</v>
      </c>
      <c r="P229" s="77">
        <f>'SERV MUNICIPALES'!P64</f>
        <v>0</v>
      </c>
      <c r="Q229" s="77">
        <f>'SERV MUNICIPALES'!Q64</f>
        <v>0</v>
      </c>
      <c r="R229" s="77">
        <f>'SERV MUNICIPALES'!R64</f>
        <v>0</v>
      </c>
      <c r="S229" s="77">
        <f>'SERV MUNICIPALES'!S64</f>
        <v>0</v>
      </c>
      <c r="T229" s="77">
        <f>'SERV MUNICIPALES'!T64</f>
        <v>0</v>
      </c>
      <c r="U229" s="77">
        <f>'SERV MUNICIPALES'!U64</f>
        <v>0</v>
      </c>
      <c r="V229" s="588">
        <f t="shared" si="22"/>
        <v>23172.16</v>
      </c>
      <c r="W229" s="1"/>
      <c r="X229" s="1"/>
    </row>
    <row r="230" spans="1:24" ht="18" customHeight="1" x14ac:dyDescent="0.25">
      <c r="A230" s="2">
        <v>12</v>
      </c>
      <c r="B230" s="2">
        <v>307</v>
      </c>
      <c r="C230" s="1" t="s">
        <v>63</v>
      </c>
      <c r="D230" s="2">
        <v>30701</v>
      </c>
      <c r="E230" s="1" t="s">
        <v>63</v>
      </c>
      <c r="F230" s="555">
        <v>3000</v>
      </c>
      <c r="G230" s="555">
        <v>37511</v>
      </c>
      <c r="H230" s="556" t="s">
        <v>223</v>
      </c>
      <c r="I230" s="557">
        <f t="shared" si="23"/>
        <v>3400</v>
      </c>
      <c r="J230" s="77">
        <f>'SERV MUNICIPALES'!J65</f>
        <v>0</v>
      </c>
      <c r="K230" s="77">
        <f>'SERV MUNICIPALES'!K65</f>
        <v>0</v>
      </c>
      <c r="L230" s="77">
        <f>'SERV MUNICIPALES'!L65</f>
        <v>1700</v>
      </c>
      <c r="M230" s="77">
        <f>'SERV MUNICIPALES'!M65</f>
        <v>1700</v>
      </c>
      <c r="N230" s="77">
        <f>'SERV MUNICIPALES'!N65</f>
        <v>0</v>
      </c>
      <c r="O230" s="77">
        <f>'SERV MUNICIPALES'!O65</f>
        <v>0</v>
      </c>
      <c r="P230" s="77">
        <f>'SERV MUNICIPALES'!P65</f>
        <v>0</v>
      </c>
      <c r="Q230" s="77">
        <f>'SERV MUNICIPALES'!Q65</f>
        <v>0</v>
      </c>
      <c r="R230" s="77">
        <f>'SERV MUNICIPALES'!R65</f>
        <v>0</v>
      </c>
      <c r="S230" s="77">
        <f>'SERV MUNICIPALES'!S65</f>
        <v>0</v>
      </c>
      <c r="T230" s="77">
        <f>'SERV MUNICIPALES'!T65</f>
        <v>0</v>
      </c>
      <c r="U230" s="77">
        <f>'SERV MUNICIPALES'!U65</f>
        <v>0</v>
      </c>
      <c r="V230" s="588">
        <f t="shared" ref="V230" si="24">SUM(J230:U230)</f>
        <v>3400</v>
      </c>
      <c r="W230" s="1"/>
      <c r="X230" s="1"/>
    </row>
    <row r="231" spans="1:24" ht="18" customHeight="1" x14ac:dyDescent="0.25">
      <c r="A231" s="2">
        <v>12</v>
      </c>
      <c r="B231" s="2">
        <v>307</v>
      </c>
      <c r="C231" s="1" t="s">
        <v>63</v>
      </c>
      <c r="D231" s="2">
        <v>30702</v>
      </c>
      <c r="E231" s="1" t="s">
        <v>119</v>
      </c>
      <c r="F231" s="555">
        <v>3000</v>
      </c>
      <c r="G231" s="555">
        <v>31111</v>
      </c>
      <c r="H231" s="556" t="s">
        <v>175</v>
      </c>
      <c r="I231" s="557">
        <f t="shared" si="23"/>
        <v>63194.679999999993</v>
      </c>
      <c r="J231" s="77">
        <f>'SERV MUNICIPALES'!J66</f>
        <v>17095</v>
      </c>
      <c r="K231" s="77">
        <f>'SERV MUNICIPALES'!K66</f>
        <v>1264</v>
      </c>
      <c r="L231" s="77">
        <f>'SERV MUNICIPALES'!L66</f>
        <v>11146</v>
      </c>
      <c r="M231" s="77">
        <f>'SERV MUNICIPALES'!M66</f>
        <v>3056.09</v>
      </c>
      <c r="N231" s="77">
        <f>'SERV MUNICIPALES'!N66</f>
        <v>7724.36</v>
      </c>
      <c r="O231" s="77">
        <f>'SERV MUNICIPALES'!O66</f>
        <v>3056.09</v>
      </c>
      <c r="P231" s="77">
        <f>'SERV MUNICIPALES'!P66</f>
        <v>7724.36</v>
      </c>
      <c r="Q231" s="77">
        <f>'SERV MUNICIPALES'!Q66</f>
        <v>3056.09</v>
      </c>
      <c r="R231" s="77">
        <f>'SERV MUNICIPALES'!R66</f>
        <v>4572.6899999999996</v>
      </c>
      <c r="S231" s="77">
        <f>'SERV MUNICIPALES'!S66</f>
        <v>1500</v>
      </c>
      <c r="T231" s="77">
        <f>'SERV MUNICIPALES'!T66</f>
        <v>1500</v>
      </c>
      <c r="U231" s="77">
        <f>'SERV MUNICIPALES'!U66</f>
        <v>1500</v>
      </c>
      <c r="V231" s="588">
        <f t="shared" ref="V231:V295" si="25">SUM(J231:U231)</f>
        <v>63194.679999999993</v>
      </c>
      <c r="W231" s="1"/>
      <c r="X231" s="1"/>
    </row>
    <row r="232" spans="1:24" ht="18" customHeight="1" x14ac:dyDescent="0.25">
      <c r="A232" s="2">
        <v>12</v>
      </c>
      <c r="B232" s="2">
        <v>307</v>
      </c>
      <c r="C232" s="1" t="s">
        <v>63</v>
      </c>
      <c r="D232" s="2">
        <v>30702</v>
      </c>
      <c r="E232" s="1" t="s">
        <v>119</v>
      </c>
      <c r="F232" s="555">
        <v>3000</v>
      </c>
      <c r="G232" s="555">
        <v>31311</v>
      </c>
      <c r="H232" s="556" t="s">
        <v>178</v>
      </c>
      <c r="I232" s="557">
        <f t="shared" si="23"/>
        <v>18000</v>
      </c>
      <c r="J232" s="77">
        <f>'SERV MUNICIPALES'!J67</f>
        <v>1359</v>
      </c>
      <c r="K232" s="77">
        <f>'SERV MUNICIPALES'!K67</f>
        <v>0</v>
      </c>
      <c r="L232" s="77">
        <f>'SERV MUNICIPALES'!L67</f>
        <v>1323</v>
      </c>
      <c r="M232" s="77">
        <f>'SERV MUNICIPALES'!M67</f>
        <v>3318</v>
      </c>
      <c r="N232" s="77">
        <f>'SERV MUNICIPALES'!N67</f>
        <v>3000</v>
      </c>
      <c r="O232" s="77">
        <f>'SERV MUNICIPALES'!O67</f>
        <v>0</v>
      </c>
      <c r="P232" s="77">
        <f>'SERV MUNICIPALES'!P67</f>
        <v>3000</v>
      </c>
      <c r="Q232" s="77">
        <f>'SERV MUNICIPALES'!Q67</f>
        <v>0</v>
      </c>
      <c r="R232" s="77">
        <f>'SERV MUNICIPALES'!R67</f>
        <v>3000</v>
      </c>
      <c r="S232" s="77">
        <f>'SERV MUNICIPALES'!S67</f>
        <v>0</v>
      </c>
      <c r="T232" s="77">
        <f>'SERV MUNICIPALES'!T67</f>
        <v>3000</v>
      </c>
      <c r="U232" s="77">
        <f>'SERV MUNICIPALES'!U67</f>
        <v>0</v>
      </c>
      <c r="V232" s="588">
        <f t="shared" si="25"/>
        <v>18000</v>
      </c>
      <c r="W232" s="1"/>
      <c r="X232" s="1"/>
    </row>
    <row r="233" spans="1:24" ht="18" customHeight="1" x14ac:dyDescent="0.25">
      <c r="A233" s="2">
        <v>12</v>
      </c>
      <c r="B233" s="2">
        <v>307</v>
      </c>
      <c r="C233" s="1" t="s">
        <v>63</v>
      </c>
      <c r="D233" s="2">
        <v>30702</v>
      </c>
      <c r="E233" s="1" t="s">
        <v>119</v>
      </c>
      <c r="F233" s="555">
        <v>3000</v>
      </c>
      <c r="G233" s="555">
        <v>32211</v>
      </c>
      <c r="H233" s="556" t="s">
        <v>185</v>
      </c>
      <c r="I233" s="557">
        <f t="shared" si="23"/>
        <v>1778083.2000000004</v>
      </c>
      <c r="J233" s="77">
        <f>'SERV MUNICIPALES'!J68</f>
        <v>0</v>
      </c>
      <c r="K233" s="77">
        <f>'SERV MUNICIPALES'!K68</f>
        <v>232000</v>
      </c>
      <c r="L233" s="77">
        <f>'SERV MUNICIPALES'!L68</f>
        <v>116000</v>
      </c>
      <c r="M233" s="77">
        <f>'SERV MUNICIPALES'!M68</f>
        <v>244694.39999999999</v>
      </c>
      <c r="N233" s="77">
        <f>'SERV MUNICIPALES'!N68</f>
        <v>148173.6</v>
      </c>
      <c r="O233" s="77">
        <f>'SERV MUNICIPALES'!O68</f>
        <v>148173.6</v>
      </c>
      <c r="P233" s="77">
        <f>'SERV MUNICIPALES'!P68</f>
        <v>148173.6</v>
      </c>
      <c r="Q233" s="77">
        <f>'SERV MUNICIPALES'!Q68</f>
        <v>148173.6</v>
      </c>
      <c r="R233" s="77">
        <f>'SERV MUNICIPALES'!R68</f>
        <v>148173.6</v>
      </c>
      <c r="S233" s="77">
        <f>'SERV MUNICIPALES'!S68</f>
        <v>148173.6</v>
      </c>
      <c r="T233" s="77">
        <f>'SERV MUNICIPALES'!T68</f>
        <v>148173.6</v>
      </c>
      <c r="U233" s="77">
        <f>'SERV MUNICIPALES'!U68</f>
        <v>148173.6</v>
      </c>
      <c r="V233" s="588">
        <f t="shared" si="25"/>
        <v>1778083.2000000004</v>
      </c>
      <c r="W233" s="1"/>
      <c r="X233" s="1"/>
    </row>
    <row r="234" spans="1:24" ht="18" customHeight="1" x14ac:dyDescent="0.25">
      <c r="A234" s="2">
        <v>12</v>
      </c>
      <c r="B234" s="2">
        <v>307</v>
      </c>
      <c r="C234" s="1" t="s">
        <v>63</v>
      </c>
      <c r="D234" s="2">
        <v>30702</v>
      </c>
      <c r="E234" s="1" t="s">
        <v>119</v>
      </c>
      <c r="F234" s="555">
        <v>3000</v>
      </c>
      <c r="G234" s="555">
        <v>32511</v>
      </c>
      <c r="H234" s="556" t="s">
        <v>188</v>
      </c>
      <c r="I234" s="557">
        <f t="shared" si="23"/>
        <v>27124049.88000001</v>
      </c>
      <c r="J234" s="77">
        <f>'SERV MUNICIPALES'!J69</f>
        <v>2260337.4900000002</v>
      </c>
      <c r="K234" s="77">
        <f>'SERV MUNICIPALES'!K69</f>
        <v>2260337.4900000002</v>
      </c>
      <c r="L234" s="77">
        <f>'SERV MUNICIPALES'!L69</f>
        <v>2260337.4900000002</v>
      </c>
      <c r="M234" s="77">
        <f>'SERV MUNICIPALES'!M69</f>
        <v>2260337.4900000002</v>
      </c>
      <c r="N234" s="77">
        <f>'SERV MUNICIPALES'!N69</f>
        <v>2260337.4900000002</v>
      </c>
      <c r="O234" s="77">
        <f>'SERV MUNICIPALES'!O69</f>
        <v>2260337.4900000002</v>
      </c>
      <c r="P234" s="77">
        <f>'SERV MUNICIPALES'!P69</f>
        <v>2260337.4900000002</v>
      </c>
      <c r="Q234" s="77">
        <f>'SERV MUNICIPALES'!Q69</f>
        <v>2260337.4900000002</v>
      </c>
      <c r="R234" s="77">
        <f>'SERV MUNICIPALES'!R69</f>
        <v>2260337.4900000002</v>
      </c>
      <c r="S234" s="77">
        <f>'SERV MUNICIPALES'!S69</f>
        <v>2260337.4900000002</v>
      </c>
      <c r="T234" s="77">
        <f>'SERV MUNICIPALES'!T69</f>
        <v>2260337.4900000002</v>
      </c>
      <c r="U234" s="77">
        <f>'SERV MUNICIPALES'!U69</f>
        <v>2260337.4900000002</v>
      </c>
      <c r="V234" s="588">
        <f t="shared" si="25"/>
        <v>27124049.88000001</v>
      </c>
      <c r="W234" s="536" t="str">
        <f>'SERV MUNICIPALES'!W69</f>
        <v>SI</v>
      </c>
      <c r="X234" s="536" t="str">
        <f>'SERV MUNICIPALES'!X69</f>
        <v>2022-2024</v>
      </c>
    </row>
    <row r="235" spans="1:24" ht="28.5" x14ac:dyDescent="0.25">
      <c r="A235" s="2">
        <v>12</v>
      </c>
      <c r="B235" s="2">
        <v>307</v>
      </c>
      <c r="C235" s="1" t="s">
        <v>63</v>
      </c>
      <c r="D235" s="2">
        <v>30702</v>
      </c>
      <c r="E235" s="1" t="s">
        <v>119</v>
      </c>
      <c r="F235" s="555">
        <v>3000</v>
      </c>
      <c r="G235" s="555">
        <v>32611</v>
      </c>
      <c r="H235" s="556" t="s">
        <v>189</v>
      </c>
      <c r="I235" s="557">
        <f t="shared" si="23"/>
        <v>1644300</v>
      </c>
      <c r="J235" s="77">
        <f>'SERV MUNICIPALES'!J70</f>
        <v>8700</v>
      </c>
      <c r="K235" s="77">
        <f>'SERV MUNICIPALES'!K70</f>
        <v>0</v>
      </c>
      <c r="L235" s="77">
        <f>'SERV MUNICIPALES'!L70</f>
        <v>1635600</v>
      </c>
      <c r="M235" s="77">
        <f>'SERV MUNICIPALES'!M70</f>
        <v>0</v>
      </c>
      <c r="N235" s="77">
        <f>'SERV MUNICIPALES'!N70</f>
        <v>0</v>
      </c>
      <c r="O235" s="77">
        <f>'SERV MUNICIPALES'!O70</f>
        <v>0</v>
      </c>
      <c r="P235" s="77">
        <f>'SERV MUNICIPALES'!P70</f>
        <v>0</v>
      </c>
      <c r="Q235" s="77">
        <f>'SERV MUNICIPALES'!Q70</f>
        <v>0</v>
      </c>
      <c r="R235" s="77">
        <f>'SERV MUNICIPALES'!R70</f>
        <v>0</v>
      </c>
      <c r="S235" s="77">
        <f>'SERV MUNICIPALES'!S70</f>
        <v>0</v>
      </c>
      <c r="T235" s="77">
        <f>'SERV MUNICIPALES'!T70</f>
        <v>0</v>
      </c>
      <c r="U235" s="77">
        <f>'SERV MUNICIPALES'!U70</f>
        <v>0</v>
      </c>
      <c r="V235" s="588">
        <f t="shared" si="25"/>
        <v>1644300</v>
      </c>
      <c r="W235" s="1"/>
      <c r="X235" s="1"/>
    </row>
    <row r="236" spans="1:24" ht="18" customHeight="1" x14ac:dyDescent="0.25">
      <c r="A236" s="2">
        <v>20</v>
      </c>
      <c r="B236" s="2">
        <v>307</v>
      </c>
      <c r="C236" s="1" t="s">
        <v>63</v>
      </c>
      <c r="D236" s="2">
        <v>30702</v>
      </c>
      <c r="E236" s="1" t="s">
        <v>119</v>
      </c>
      <c r="F236" s="555">
        <v>3000</v>
      </c>
      <c r="G236" s="555">
        <v>32911</v>
      </c>
      <c r="H236" s="556" t="s">
        <v>192</v>
      </c>
      <c r="I236" s="557">
        <f t="shared" si="23"/>
        <v>15000</v>
      </c>
      <c r="J236" s="77">
        <f>'SERV MUNICIPALES'!J71</f>
        <v>0</v>
      </c>
      <c r="K236" s="77">
        <f>'SERV MUNICIPALES'!K71</f>
        <v>0</v>
      </c>
      <c r="L236" s="77">
        <f>'SERV MUNICIPALES'!L71</f>
        <v>0</v>
      </c>
      <c r="M236" s="77">
        <f>'SERV MUNICIPALES'!M71</f>
        <v>15000</v>
      </c>
      <c r="N236" s="77">
        <f>'SERV MUNICIPALES'!N71</f>
        <v>0</v>
      </c>
      <c r="O236" s="77">
        <f>'SERV MUNICIPALES'!O71</f>
        <v>0</v>
      </c>
      <c r="P236" s="77">
        <f>'SERV MUNICIPALES'!P71</f>
        <v>0</v>
      </c>
      <c r="Q236" s="77">
        <f>'SERV MUNICIPALES'!Q71</f>
        <v>0</v>
      </c>
      <c r="R236" s="77">
        <f>'SERV MUNICIPALES'!R71</f>
        <v>0</v>
      </c>
      <c r="S236" s="77">
        <f>'SERV MUNICIPALES'!S71</f>
        <v>0</v>
      </c>
      <c r="T236" s="77">
        <f>'SERV MUNICIPALES'!T71</f>
        <v>0</v>
      </c>
      <c r="U236" s="77">
        <f>'SERV MUNICIPALES'!U71</f>
        <v>0</v>
      </c>
      <c r="V236" s="588">
        <f t="shared" si="25"/>
        <v>15000</v>
      </c>
      <c r="W236" s="1"/>
      <c r="X236" s="1"/>
    </row>
    <row r="237" spans="1:24" ht="28.5" x14ac:dyDescent="0.25">
      <c r="A237" s="2">
        <v>12</v>
      </c>
      <c r="B237" s="2">
        <v>307</v>
      </c>
      <c r="C237" s="1" t="s">
        <v>63</v>
      </c>
      <c r="D237" s="2">
        <v>30702</v>
      </c>
      <c r="E237" s="1" t="s">
        <v>119</v>
      </c>
      <c r="F237" s="555">
        <v>3000</v>
      </c>
      <c r="G237" s="555">
        <v>33211</v>
      </c>
      <c r="H237" s="556" t="s">
        <v>194</v>
      </c>
      <c r="I237" s="557">
        <f t="shared" si="23"/>
        <v>5800</v>
      </c>
      <c r="J237" s="77">
        <f>'SERV MUNICIPALES'!J72</f>
        <v>5800</v>
      </c>
      <c r="K237" s="77">
        <f>'SERV MUNICIPALES'!K72</f>
        <v>0</v>
      </c>
      <c r="L237" s="77">
        <f>'SERV MUNICIPALES'!L72</f>
        <v>0</v>
      </c>
      <c r="M237" s="77">
        <f>'SERV MUNICIPALES'!M72</f>
        <v>0</v>
      </c>
      <c r="N237" s="77">
        <f>'SERV MUNICIPALES'!N72</f>
        <v>0</v>
      </c>
      <c r="O237" s="77">
        <f>'SERV MUNICIPALES'!O72</f>
        <v>0</v>
      </c>
      <c r="P237" s="77">
        <f>'SERV MUNICIPALES'!P72</f>
        <v>0</v>
      </c>
      <c r="Q237" s="77">
        <f>'SERV MUNICIPALES'!Q72</f>
        <v>0</v>
      </c>
      <c r="R237" s="77">
        <f>'SERV MUNICIPALES'!R72</f>
        <v>0</v>
      </c>
      <c r="S237" s="77">
        <f>'SERV MUNICIPALES'!S72</f>
        <v>0</v>
      </c>
      <c r="T237" s="77">
        <f>'SERV MUNICIPALES'!T72</f>
        <v>0</v>
      </c>
      <c r="U237" s="77">
        <f>'SERV MUNICIPALES'!U72</f>
        <v>0</v>
      </c>
      <c r="V237" s="588">
        <f t="shared" si="25"/>
        <v>5800</v>
      </c>
      <c r="W237" s="1"/>
      <c r="X237" s="1"/>
    </row>
    <row r="238" spans="1:24" ht="28.5" x14ac:dyDescent="0.25">
      <c r="A238" s="2">
        <v>12</v>
      </c>
      <c r="B238" s="2">
        <v>307</v>
      </c>
      <c r="C238" s="1" t="s">
        <v>63</v>
      </c>
      <c r="D238" s="2">
        <v>30702</v>
      </c>
      <c r="E238" s="1" t="s">
        <v>119</v>
      </c>
      <c r="F238" s="555">
        <v>3000</v>
      </c>
      <c r="G238" s="555">
        <v>33611</v>
      </c>
      <c r="H238" s="556" t="s">
        <v>198</v>
      </c>
      <c r="I238" s="557">
        <f t="shared" si="23"/>
        <v>105030</v>
      </c>
      <c r="J238" s="77">
        <f>'SERV MUNICIPALES'!J73</f>
        <v>0</v>
      </c>
      <c r="K238" s="77">
        <f>'SERV MUNICIPALES'!K73</f>
        <v>82935.360000000001</v>
      </c>
      <c r="L238" s="77">
        <f>'SERV MUNICIPALES'!L73</f>
        <v>0</v>
      </c>
      <c r="M238" s="77">
        <f>'SERV MUNICIPALES'!M73</f>
        <v>20000</v>
      </c>
      <c r="N238" s="77">
        <f>'SERV MUNICIPALES'!N73</f>
        <v>2094.64</v>
      </c>
      <c r="O238" s="77">
        <f>'SERV MUNICIPALES'!O73</f>
        <v>0</v>
      </c>
      <c r="P238" s="77">
        <f>'SERV MUNICIPALES'!P73</f>
        <v>0</v>
      </c>
      <c r="Q238" s="77">
        <f>'SERV MUNICIPALES'!Q73</f>
        <v>0</v>
      </c>
      <c r="R238" s="77">
        <f>'SERV MUNICIPALES'!R73</f>
        <v>0</v>
      </c>
      <c r="S238" s="77">
        <f>'SERV MUNICIPALES'!S73</f>
        <v>0</v>
      </c>
      <c r="T238" s="77">
        <f>'SERV MUNICIPALES'!T73</f>
        <v>0</v>
      </c>
      <c r="U238" s="77">
        <f>'SERV MUNICIPALES'!U73</f>
        <v>0</v>
      </c>
      <c r="V238" s="588">
        <f t="shared" si="25"/>
        <v>105030</v>
      </c>
      <c r="W238" s="1"/>
      <c r="X238" s="1"/>
    </row>
    <row r="239" spans="1:24" ht="18" customHeight="1" x14ac:dyDescent="0.25">
      <c r="A239" s="2">
        <v>12</v>
      </c>
      <c r="B239" s="2">
        <v>307</v>
      </c>
      <c r="C239" s="1" t="s">
        <v>63</v>
      </c>
      <c r="D239" s="2">
        <v>30702</v>
      </c>
      <c r="E239" s="1" t="s">
        <v>119</v>
      </c>
      <c r="F239" s="555">
        <v>3000</v>
      </c>
      <c r="G239" s="555">
        <v>34711</v>
      </c>
      <c r="H239" s="556" t="s">
        <v>205</v>
      </c>
      <c r="I239" s="557">
        <f t="shared" si="23"/>
        <v>9280</v>
      </c>
      <c r="J239" s="77">
        <f>'SERV MUNICIPALES'!J74</f>
        <v>0</v>
      </c>
      <c r="K239" s="77">
        <f>'SERV MUNICIPALES'!K74</f>
        <v>0</v>
      </c>
      <c r="L239" s="77">
        <f>'SERV MUNICIPALES'!L74</f>
        <v>0</v>
      </c>
      <c r="M239" s="77">
        <f>'SERV MUNICIPALES'!M74</f>
        <v>9280</v>
      </c>
      <c r="N239" s="77">
        <f>'SERV MUNICIPALES'!N74</f>
        <v>0</v>
      </c>
      <c r="O239" s="77">
        <f>'SERV MUNICIPALES'!O74</f>
        <v>0</v>
      </c>
      <c r="P239" s="77">
        <f>'SERV MUNICIPALES'!P74</f>
        <v>0</v>
      </c>
      <c r="Q239" s="77">
        <f>'SERV MUNICIPALES'!Q74</f>
        <v>0</v>
      </c>
      <c r="R239" s="77">
        <f>'SERV MUNICIPALES'!R74</f>
        <v>0</v>
      </c>
      <c r="S239" s="77">
        <f>'SERV MUNICIPALES'!S74</f>
        <v>0</v>
      </c>
      <c r="T239" s="77">
        <f>'SERV MUNICIPALES'!T74</f>
        <v>0</v>
      </c>
      <c r="U239" s="77">
        <f>'SERV MUNICIPALES'!U74</f>
        <v>0</v>
      </c>
      <c r="V239" s="588">
        <f t="shared" si="25"/>
        <v>9280</v>
      </c>
      <c r="W239" s="1"/>
      <c r="X239" s="1"/>
    </row>
    <row r="240" spans="1:24" ht="28.5" x14ac:dyDescent="0.25">
      <c r="A240" s="2">
        <v>12</v>
      </c>
      <c r="B240" s="2">
        <v>307</v>
      </c>
      <c r="C240" s="1" t="s">
        <v>63</v>
      </c>
      <c r="D240" s="2">
        <v>30702</v>
      </c>
      <c r="E240" s="1" t="s">
        <v>119</v>
      </c>
      <c r="F240" s="555">
        <v>3000</v>
      </c>
      <c r="G240" s="555">
        <v>35511</v>
      </c>
      <c r="H240" s="556" t="s">
        <v>212</v>
      </c>
      <c r="I240" s="557">
        <f t="shared" si="23"/>
        <v>4562200</v>
      </c>
      <c r="J240" s="77">
        <f>'SERV MUNICIPALES'!J75</f>
        <v>2007.27</v>
      </c>
      <c r="K240" s="77">
        <f>'SERV MUNICIPALES'!K75</f>
        <v>0</v>
      </c>
      <c r="L240" s="77">
        <f>'SERV MUNICIPALES'!L75</f>
        <v>0</v>
      </c>
      <c r="M240" s="77">
        <f>'SERV MUNICIPALES'!M75</f>
        <v>4560192.7300000004</v>
      </c>
      <c r="N240" s="77">
        <f>'SERV MUNICIPALES'!N75</f>
        <v>0</v>
      </c>
      <c r="O240" s="77">
        <f>'SERV MUNICIPALES'!O75</f>
        <v>0</v>
      </c>
      <c r="P240" s="77">
        <f>'SERV MUNICIPALES'!P75</f>
        <v>0</v>
      </c>
      <c r="Q240" s="77">
        <f>'SERV MUNICIPALES'!Q75</f>
        <v>0</v>
      </c>
      <c r="R240" s="77">
        <f>'SERV MUNICIPALES'!R75</f>
        <v>0</v>
      </c>
      <c r="S240" s="77">
        <f>'SERV MUNICIPALES'!S75</f>
        <v>0</v>
      </c>
      <c r="T240" s="77">
        <f>'SERV MUNICIPALES'!T75</f>
        <v>0</v>
      </c>
      <c r="U240" s="77">
        <f>'SERV MUNICIPALES'!U75</f>
        <v>0</v>
      </c>
      <c r="V240" s="588">
        <f t="shared" si="25"/>
        <v>4562200</v>
      </c>
      <c r="W240" s="1"/>
      <c r="X240" s="1"/>
    </row>
    <row r="241" spans="1:24" ht="28.5" x14ac:dyDescent="0.25">
      <c r="A241" s="2">
        <v>12</v>
      </c>
      <c r="B241" s="2">
        <v>307</v>
      </c>
      <c r="C241" s="1" t="s">
        <v>63</v>
      </c>
      <c r="D241" s="2">
        <v>30702</v>
      </c>
      <c r="E241" s="1" t="s">
        <v>119</v>
      </c>
      <c r="F241" s="555">
        <v>3000</v>
      </c>
      <c r="G241" s="555">
        <v>35711</v>
      </c>
      <c r="H241" s="556" t="s">
        <v>214</v>
      </c>
      <c r="I241" s="557">
        <f t="shared" si="23"/>
        <v>665647.25</v>
      </c>
      <c r="J241" s="77">
        <f>'SERV MUNICIPALES'!J76</f>
        <v>38454</v>
      </c>
      <c r="K241" s="77">
        <f>'SERV MUNICIPALES'!K76</f>
        <v>4000</v>
      </c>
      <c r="L241" s="77">
        <f>'SERV MUNICIPALES'!L76</f>
        <v>6399.99</v>
      </c>
      <c r="M241" s="77">
        <f>'SERV MUNICIPALES'!M76</f>
        <v>616793.26</v>
      </c>
      <c r="N241" s="77">
        <f>'SERV MUNICIPALES'!N76</f>
        <v>0</v>
      </c>
      <c r="O241" s="77">
        <f>'SERV MUNICIPALES'!O76</f>
        <v>0</v>
      </c>
      <c r="P241" s="77">
        <f>'SERV MUNICIPALES'!P76</f>
        <v>0</v>
      </c>
      <c r="Q241" s="77">
        <f>'SERV MUNICIPALES'!Q76</f>
        <v>0</v>
      </c>
      <c r="R241" s="77">
        <f>'SERV MUNICIPALES'!R76</f>
        <v>0</v>
      </c>
      <c r="S241" s="77">
        <f>'SERV MUNICIPALES'!S76</f>
        <v>0</v>
      </c>
      <c r="T241" s="77">
        <f>'SERV MUNICIPALES'!T76</f>
        <v>0</v>
      </c>
      <c r="U241" s="77">
        <f>'SERV MUNICIPALES'!U76</f>
        <v>0</v>
      </c>
      <c r="V241" s="588">
        <f t="shared" si="25"/>
        <v>665647.25</v>
      </c>
      <c r="W241" s="1"/>
      <c r="X241" s="1"/>
    </row>
    <row r="242" spans="1:24" ht="18" customHeight="1" x14ac:dyDescent="0.25">
      <c r="A242" s="2" t="s">
        <v>478</v>
      </c>
      <c r="B242" s="2">
        <v>307</v>
      </c>
      <c r="C242" s="1" t="s">
        <v>63</v>
      </c>
      <c r="D242" s="2">
        <v>30702</v>
      </c>
      <c r="E242" s="1" t="s">
        <v>119</v>
      </c>
      <c r="F242" s="555">
        <v>3000</v>
      </c>
      <c r="G242" s="555">
        <v>35811</v>
      </c>
      <c r="H242" s="556" t="s">
        <v>215</v>
      </c>
      <c r="I242" s="557">
        <f t="shared" si="23"/>
        <v>20000</v>
      </c>
      <c r="J242" s="77">
        <f>'SERV MUNICIPALES'!J77</f>
        <v>0</v>
      </c>
      <c r="K242" s="77">
        <f>'SERV MUNICIPALES'!K77</f>
        <v>0</v>
      </c>
      <c r="L242" s="77">
        <f>'SERV MUNICIPALES'!L77</f>
        <v>0</v>
      </c>
      <c r="M242" s="77">
        <f>'SERV MUNICIPALES'!M77</f>
        <v>20000</v>
      </c>
      <c r="N242" s="77">
        <f>'SERV MUNICIPALES'!N77</f>
        <v>0</v>
      </c>
      <c r="O242" s="77">
        <f>'SERV MUNICIPALES'!O77</f>
        <v>0</v>
      </c>
      <c r="P242" s="77">
        <f>'SERV MUNICIPALES'!P77</f>
        <v>0</v>
      </c>
      <c r="Q242" s="77">
        <f>'SERV MUNICIPALES'!Q77</f>
        <v>0</v>
      </c>
      <c r="R242" s="77">
        <f>'SERV MUNICIPALES'!R77</f>
        <v>0</v>
      </c>
      <c r="S242" s="77">
        <f>'SERV MUNICIPALES'!S77</f>
        <v>0</v>
      </c>
      <c r="T242" s="77">
        <f>'SERV MUNICIPALES'!T77</f>
        <v>0</v>
      </c>
      <c r="U242" s="77">
        <f>'SERV MUNICIPALES'!U77</f>
        <v>0</v>
      </c>
      <c r="V242" s="588">
        <f t="shared" si="25"/>
        <v>20000</v>
      </c>
      <c r="W242" s="1"/>
      <c r="X242" s="1"/>
    </row>
    <row r="243" spans="1:24" ht="18" customHeight="1" x14ac:dyDescent="0.25">
      <c r="A243" s="2">
        <v>12</v>
      </c>
      <c r="B243" s="2">
        <v>307</v>
      </c>
      <c r="C243" s="1" t="s">
        <v>63</v>
      </c>
      <c r="D243" s="2">
        <v>30703</v>
      </c>
      <c r="E243" s="1" t="s">
        <v>120</v>
      </c>
      <c r="F243" s="555">
        <v>3000</v>
      </c>
      <c r="G243" s="555">
        <v>31111</v>
      </c>
      <c r="H243" s="556" t="s">
        <v>175</v>
      </c>
      <c r="I243" s="557">
        <f t="shared" si="23"/>
        <v>144716.28999999998</v>
      </c>
      <c r="J243" s="77">
        <f>'SERV MUNICIPALES'!J78</f>
        <v>20472</v>
      </c>
      <c r="K243" s="77">
        <f>'SERV MUNICIPALES'!K78</f>
        <v>534</v>
      </c>
      <c r="L243" s="77">
        <f>'SERV MUNICIPALES'!L78</f>
        <v>18521</v>
      </c>
      <c r="M243" s="77">
        <f>'SERV MUNICIPALES'!M78</f>
        <v>8711.76</v>
      </c>
      <c r="N243" s="77">
        <f>'SERV MUNICIPALES'!N78</f>
        <v>23341.34</v>
      </c>
      <c r="O243" s="77">
        <f>'SERV MUNICIPALES'!O78</f>
        <v>778.04</v>
      </c>
      <c r="P243" s="77">
        <f>'SERV MUNICIPALES'!P78</f>
        <v>23341.34</v>
      </c>
      <c r="Q243" s="77">
        <f>'SERV MUNICIPALES'!Q78</f>
        <v>778.04</v>
      </c>
      <c r="R243" s="77">
        <f>'SERV MUNICIPALES'!R78</f>
        <v>23341.34</v>
      </c>
      <c r="S243" s="77">
        <f>'SERV MUNICIPALES'!S78</f>
        <v>778.04</v>
      </c>
      <c r="T243" s="77">
        <f>'SERV MUNICIPALES'!T78</f>
        <v>23341.34</v>
      </c>
      <c r="U243" s="77">
        <f>'SERV MUNICIPALES'!U78</f>
        <v>778.05</v>
      </c>
      <c r="V243" s="588">
        <f t="shared" si="25"/>
        <v>144716.28999999998</v>
      </c>
      <c r="W243" s="1"/>
      <c r="X243" s="1"/>
    </row>
    <row r="244" spans="1:24" ht="18" customHeight="1" x14ac:dyDescent="0.25">
      <c r="A244" s="2">
        <v>27</v>
      </c>
      <c r="B244" s="2">
        <v>307</v>
      </c>
      <c r="C244" s="1" t="s">
        <v>63</v>
      </c>
      <c r="D244" s="2">
        <v>30703</v>
      </c>
      <c r="E244" s="1" t="s">
        <v>120</v>
      </c>
      <c r="F244" s="555">
        <v>3000</v>
      </c>
      <c r="G244" s="555">
        <v>31121</v>
      </c>
      <c r="H244" s="556" t="s">
        <v>176</v>
      </c>
      <c r="I244" s="557">
        <f t="shared" si="23"/>
        <v>21471240.75</v>
      </c>
      <c r="J244" s="77">
        <f>'SERV MUNICIPALES'!J79</f>
        <v>4491401.18</v>
      </c>
      <c r="K244" s="77">
        <f>'SERV MUNICIPALES'!K79</f>
        <v>4493866.8</v>
      </c>
      <c r="L244" s="77">
        <f>'SERV MUNICIPALES'!L79</f>
        <v>10365143.51</v>
      </c>
      <c r="M244" s="77">
        <f>'SERV MUNICIPALES'!M79</f>
        <v>2120829.2599999998</v>
      </c>
      <c r="N244" s="77">
        <f>'SERV MUNICIPALES'!N79</f>
        <v>0</v>
      </c>
      <c r="O244" s="77">
        <f>'SERV MUNICIPALES'!O79</f>
        <v>0</v>
      </c>
      <c r="P244" s="77">
        <f>'SERV MUNICIPALES'!P79</f>
        <v>0</v>
      </c>
      <c r="Q244" s="77">
        <f>'SERV MUNICIPALES'!Q79</f>
        <v>0</v>
      </c>
      <c r="R244" s="77">
        <f>'SERV MUNICIPALES'!R79</f>
        <v>0</v>
      </c>
      <c r="S244" s="77">
        <f>'SERV MUNICIPALES'!S79</f>
        <v>0</v>
      </c>
      <c r="T244" s="77">
        <f>'SERV MUNICIPALES'!T79</f>
        <v>0</v>
      </c>
      <c r="U244" s="77">
        <f>'SERV MUNICIPALES'!U79</f>
        <v>0</v>
      </c>
      <c r="V244" s="588">
        <f t="shared" si="25"/>
        <v>21471240.75</v>
      </c>
      <c r="W244" s="1"/>
      <c r="X244" s="1"/>
    </row>
    <row r="245" spans="1:24" ht="18" customHeight="1" x14ac:dyDescent="0.25">
      <c r="A245" s="2">
        <v>12</v>
      </c>
      <c r="B245" s="2">
        <v>307</v>
      </c>
      <c r="C245" s="1" t="s">
        <v>63</v>
      </c>
      <c r="D245" s="2">
        <v>30703</v>
      </c>
      <c r="E245" s="1" t="s">
        <v>120</v>
      </c>
      <c r="F245" s="555">
        <v>3000</v>
      </c>
      <c r="G245" s="555">
        <v>31311</v>
      </c>
      <c r="H245" s="556" t="s">
        <v>178</v>
      </c>
      <c r="I245" s="557">
        <f t="shared" si="23"/>
        <v>72000</v>
      </c>
      <c r="J245" s="77">
        <f>'SERV MUNICIPALES'!J80</f>
        <v>8023</v>
      </c>
      <c r="K245" s="77">
        <f>'SERV MUNICIPALES'!K80</f>
        <v>0</v>
      </c>
      <c r="L245" s="77">
        <f>'SERV MUNICIPALES'!L80</f>
        <v>7021</v>
      </c>
      <c r="M245" s="77">
        <f>'SERV MUNICIPALES'!M80</f>
        <v>8956</v>
      </c>
      <c r="N245" s="77">
        <f>'SERV MUNICIPALES'!N80</f>
        <v>12000</v>
      </c>
      <c r="O245" s="77">
        <f>'SERV MUNICIPALES'!O80</f>
        <v>0</v>
      </c>
      <c r="P245" s="77">
        <f>'SERV MUNICIPALES'!P80</f>
        <v>12000</v>
      </c>
      <c r="Q245" s="77">
        <f>'SERV MUNICIPALES'!Q80</f>
        <v>0</v>
      </c>
      <c r="R245" s="77">
        <f>'SERV MUNICIPALES'!R80</f>
        <v>12000</v>
      </c>
      <c r="S245" s="77">
        <f>'SERV MUNICIPALES'!S80</f>
        <v>0</v>
      </c>
      <c r="T245" s="77">
        <f>'SERV MUNICIPALES'!T80</f>
        <v>12000</v>
      </c>
      <c r="U245" s="77">
        <f>'SERV MUNICIPALES'!U80</f>
        <v>0</v>
      </c>
      <c r="V245" s="588">
        <f t="shared" si="25"/>
        <v>72000</v>
      </c>
      <c r="W245" s="1"/>
      <c r="X245" s="1"/>
    </row>
    <row r="246" spans="1:24" ht="18" customHeight="1" x14ac:dyDescent="0.25">
      <c r="A246" s="2">
        <v>12</v>
      </c>
      <c r="B246" s="2">
        <v>307</v>
      </c>
      <c r="C246" s="1" t="s">
        <v>63</v>
      </c>
      <c r="D246" s="2">
        <v>30703</v>
      </c>
      <c r="E246" s="1" t="s">
        <v>120</v>
      </c>
      <c r="F246" s="555">
        <v>3000</v>
      </c>
      <c r="G246" s="555">
        <v>31411</v>
      </c>
      <c r="H246" s="556" t="s">
        <v>179</v>
      </c>
      <c r="I246" s="557">
        <f t="shared" si="23"/>
        <v>6600</v>
      </c>
      <c r="J246" s="77">
        <f>'SERV MUNICIPALES'!J81</f>
        <v>0</v>
      </c>
      <c r="K246" s="77">
        <f>'SERV MUNICIPALES'!K81</f>
        <v>1044.3499999999999</v>
      </c>
      <c r="L246" s="77">
        <f>'SERV MUNICIPALES'!L81</f>
        <v>0</v>
      </c>
      <c r="M246" s="77">
        <f>'SERV MUNICIPALES'!M81</f>
        <v>1155.6500000000001</v>
      </c>
      <c r="N246" s="77">
        <f>'SERV MUNICIPALES'!N81</f>
        <v>550</v>
      </c>
      <c r="O246" s="77">
        <f>'SERV MUNICIPALES'!O81</f>
        <v>550</v>
      </c>
      <c r="P246" s="77">
        <f>'SERV MUNICIPALES'!P81</f>
        <v>550</v>
      </c>
      <c r="Q246" s="77">
        <f>'SERV MUNICIPALES'!Q81</f>
        <v>550</v>
      </c>
      <c r="R246" s="77">
        <f>'SERV MUNICIPALES'!R81</f>
        <v>550</v>
      </c>
      <c r="S246" s="77">
        <f>'SERV MUNICIPALES'!S81</f>
        <v>550</v>
      </c>
      <c r="T246" s="77">
        <f>'SERV MUNICIPALES'!T81</f>
        <v>550</v>
      </c>
      <c r="U246" s="77">
        <f>'SERV MUNICIPALES'!U81</f>
        <v>550</v>
      </c>
      <c r="V246" s="588">
        <f t="shared" si="25"/>
        <v>6600</v>
      </c>
      <c r="W246" s="1"/>
      <c r="X246" s="1"/>
    </row>
    <row r="247" spans="1:24" ht="18" customHeight="1" x14ac:dyDescent="0.25">
      <c r="A247" s="2">
        <v>12</v>
      </c>
      <c r="B247" s="2">
        <v>307</v>
      </c>
      <c r="C247" s="1" t="s">
        <v>63</v>
      </c>
      <c r="D247" s="2">
        <v>30703</v>
      </c>
      <c r="E247" s="1" t="s">
        <v>120</v>
      </c>
      <c r="F247" s="555">
        <v>3000</v>
      </c>
      <c r="G247" s="555">
        <v>32211</v>
      </c>
      <c r="H247" s="556" t="s">
        <v>185</v>
      </c>
      <c r="I247" s="557">
        <f t="shared" si="23"/>
        <v>368880</v>
      </c>
      <c r="J247" s="77">
        <f>'SERV MUNICIPALES'!J82</f>
        <v>0</v>
      </c>
      <c r="K247" s="77">
        <f>'SERV MUNICIPALES'!K82</f>
        <v>61480</v>
      </c>
      <c r="L247" s="77">
        <f>'SERV MUNICIPALES'!L82</f>
        <v>30740</v>
      </c>
      <c r="M247" s="77">
        <f>'SERV MUNICIPALES'!M82</f>
        <v>30740</v>
      </c>
      <c r="N247" s="77">
        <f>'SERV MUNICIPALES'!N82</f>
        <v>30740</v>
      </c>
      <c r="O247" s="77">
        <f>'SERV MUNICIPALES'!O82</f>
        <v>30740</v>
      </c>
      <c r="P247" s="77">
        <f>'SERV MUNICIPALES'!P82</f>
        <v>30740</v>
      </c>
      <c r="Q247" s="77">
        <f>'SERV MUNICIPALES'!Q82</f>
        <v>30740</v>
      </c>
      <c r="R247" s="77">
        <f>'SERV MUNICIPALES'!R82</f>
        <v>30740</v>
      </c>
      <c r="S247" s="77">
        <f>'SERV MUNICIPALES'!S82</f>
        <v>30740</v>
      </c>
      <c r="T247" s="77">
        <f>'SERV MUNICIPALES'!T82</f>
        <v>30740</v>
      </c>
      <c r="U247" s="77">
        <f>'SERV MUNICIPALES'!U82</f>
        <v>30740</v>
      </c>
      <c r="V247" s="588">
        <f t="shared" si="25"/>
        <v>368880</v>
      </c>
      <c r="W247" s="1"/>
      <c r="X247" s="1"/>
    </row>
    <row r="248" spans="1:24" ht="28.5" x14ac:dyDescent="0.25">
      <c r="A248" s="2" t="s">
        <v>472</v>
      </c>
      <c r="B248" s="2">
        <v>307</v>
      </c>
      <c r="C248" s="1" t="s">
        <v>63</v>
      </c>
      <c r="D248" s="2">
        <v>30703</v>
      </c>
      <c r="E248" s="1" t="s">
        <v>120</v>
      </c>
      <c r="F248" s="555">
        <v>3000</v>
      </c>
      <c r="G248" s="555">
        <v>33911</v>
      </c>
      <c r="H248" s="556" t="s">
        <v>199</v>
      </c>
      <c r="I248" s="557">
        <f t="shared" si="23"/>
        <v>27217.8</v>
      </c>
      <c r="J248" s="77">
        <f>'SERV MUNICIPALES'!J83</f>
        <v>0</v>
      </c>
      <c r="K248" s="77">
        <f>'SERV MUNICIPALES'!K83</f>
        <v>0</v>
      </c>
      <c r="L248" s="77">
        <f>'SERV MUNICIPALES'!L83</f>
        <v>0</v>
      </c>
      <c r="M248" s="77">
        <f>'SERV MUNICIPALES'!M83</f>
        <v>27217.8</v>
      </c>
      <c r="N248" s="77">
        <f>'SERV MUNICIPALES'!N83</f>
        <v>0</v>
      </c>
      <c r="O248" s="77">
        <f>'SERV MUNICIPALES'!O83</f>
        <v>0</v>
      </c>
      <c r="P248" s="77">
        <f>'SERV MUNICIPALES'!P83</f>
        <v>0</v>
      </c>
      <c r="Q248" s="77">
        <f>'SERV MUNICIPALES'!Q83</f>
        <v>0</v>
      </c>
      <c r="R248" s="77">
        <f>'SERV MUNICIPALES'!R83</f>
        <v>0</v>
      </c>
      <c r="S248" s="77">
        <f>'SERV MUNICIPALES'!S83</f>
        <v>0</v>
      </c>
      <c r="T248" s="77">
        <f>'SERV MUNICIPALES'!T83</f>
        <v>0</v>
      </c>
      <c r="U248" s="77">
        <f>'SERV MUNICIPALES'!U83</f>
        <v>0</v>
      </c>
      <c r="V248" s="588">
        <f t="shared" si="25"/>
        <v>27217.8</v>
      </c>
      <c r="W248" s="1"/>
      <c r="X248" s="1"/>
    </row>
    <row r="249" spans="1:24" ht="28.5" x14ac:dyDescent="0.25">
      <c r="A249" s="2">
        <v>27</v>
      </c>
      <c r="B249" s="2">
        <v>307</v>
      </c>
      <c r="C249" s="1" t="s">
        <v>63</v>
      </c>
      <c r="D249" s="2">
        <v>30703</v>
      </c>
      <c r="E249" s="1" t="s">
        <v>120</v>
      </c>
      <c r="F249" s="555">
        <v>3000</v>
      </c>
      <c r="G249" s="555">
        <v>35111</v>
      </c>
      <c r="H249" s="556" t="s">
        <v>208</v>
      </c>
      <c r="I249" s="557">
        <f t="shared" si="23"/>
        <v>88466.27</v>
      </c>
      <c r="J249" s="77">
        <f>'SERV MUNICIPALES'!J84</f>
        <v>0</v>
      </c>
      <c r="K249" s="77">
        <f>'SERV MUNICIPALES'!K84</f>
        <v>0</v>
      </c>
      <c r="L249" s="77">
        <f>'SERV MUNICIPALES'!L84</f>
        <v>0</v>
      </c>
      <c r="M249" s="77">
        <f>'SERV MUNICIPALES'!M84</f>
        <v>88466.27</v>
      </c>
      <c r="N249" s="77">
        <f>'SERV MUNICIPALES'!N84</f>
        <v>0</v>
      </c>
      <c r="O249" s="77">
        <f>'SERV MUNICIPALES'!O84</f>
        <v>0</v>
      </c>
      <c r="P249" s="77">
        <f>'SERV MUNICIPALES'!P84</f>
        <v>0</v>
      </c>
      <c r="Q249" s="77">
        <f>'SERV MUNICIPALES'!Q84</f>
        <v>0</v>
      </c>
      <c r="R249" s="77">
        <f>'SERV MUNICIPALES'!R84</f>
        <v>0</v>
      </c>
      <c r="S249" s="77">
        <f>'SERV MUNICIPALES'!S84</f>
        <v>0</v>
      </c>
      <c r="T249" s="77">
        <f>'SERV MUNICIPALES'!T84</f>
        <v>0</v>
      </c>
      <c r="U249" s="77">
        <f>'SERV MUNICIPALES'!U84</f>
        <v>0</v>
      </c>
      <c r="V249" s="588">
        <f t="shared" si="25"/>
        <v>88466.27</v>
      </c>
      <c r="W249" s="1"/>
      <c r="X249" s="1"/>
    </row>
    <row r="250" spans="1:24" ht="28.5" x14ac:dyDescent="0.25">
      <c r="A250" s="2">
        <v>27</v>
      </c>
      <c r="B250" s="2">
        <v>307</v>
      </c>
      <c r="C250" s="1" t="s">
        <v>63</v>
      </c>
      <c r="D250" s="2">
        <v>30703</v>
      </c>
      <c r="E250" s="1" t="s">
        <v>120</v>
      </c>
      <c r="F250" s="555">
        <v>3000</v>
      </c>
      <c r="G250" s="555">
        <v>35711</v>
      </c>
      <c r="H250" s="556" t="s">
        <v>214</v>
      </c>
      <c r="I250" s="557">
        <f t="shared" si="23"/>
        <v>93262.97</v>
      </c>
      <c r="J250" s="77">
        <f>'SERV MUNICIPALES'!J85</f>
        <v>0</v>
      </c>
      <c r="K250" s="77">
        <f>'SERV MUNICIPALES'!K85</f>
        <v>0</v>
      </c>
      <c r="L250" s="77">
        <f>'SERV MUNICIPALES'!L85</f>
        <v>0</v>
      </c>
      <c r="M250" s="77">
        <f>'SERV MUNICIPALES'!M85</f>
        <v>93262.97</v>
      </c>
      <c r="N250" s="77">
        <f>'SERV MUNICIPALES'!N85</f>
        <v>0</v>
      </c>
      <c r="O250" s="77">
        <f>'SERV MUNICIPALES'!O85</f>
        <v>0</v>
      </c>
      <c r="P250" s="77">
        <f>'SERV MUNICIPALES'!P85</f>
        <v>0</v>
      </c>
      <c r="Q250" s="77">
        <f>'SERV MUNICIPALES'!Q85</f>
        <v>0</v>
      </c>
      <c r="R250" s="77">
        <f>'SERV MUNICIPALES'!R85</f>
        <v>0</v>
      </c>
      <c r="S250" s="77">
        <f>'SERV MUNICIPALES'!S85</f>
        <v>0</v>
      </c>
      <c r="T250" s="77">
        <f>'SERV MUNICIPALES'!T85</f>
        <v>0</v>
      </c>
      <c r="U250" s="77">
        <f>'SERV MUNICIPALES'!U85</f>
        <v>0</v>
      </c>
      <c r="V250" s="588">
        <f t="shared" si="25"/>
        <v>93262.97</v>
      </c>
      <c r="W250" s="1"/>
      <c r="X250" s="1"/>
    </row>
    <row r="251" spans="1:24" ht="18" customHeight="1" x14ac:dyDescent="0.25">
      <c r="A251" s="2">
        <v>12</v>
      </c>
      <c r="B251" s="2">
        <v>307</v>
      </c>
      <c r="C251" s="1" t="s">
        <v>63</v>
      </c>
      <c r="D251" s="2">
        <v>30701</v>
      </c>
      <c r="E251" s="1" t="s">
        <v>63</v>
      </c>
      <c r="F251" s="545">
        <v>4000</v>
      </c>
      <c r="G251" s="545">
        <v>44111</v>
      </c>
      <c r="H251" s="567" t="s">
        <v>237</v>
      </c>
      <c r="I251" s="568">
        <f>'SERV MUNICIPALES'!I86</f>
        <v>22700</v>
      </c>
      <c r="J251" s="77">
        <f>'SERV MUNICIPALES'!J86</f>
        <v>20000</v>
      </c>
      <c r="K251" s="77">
        <f>'SERV MUNICIPALES'!K86</f>
        <v>2700</v>
      </c>
      <c r="L251" s="77">
        <f>'SERV MUNICIPALES'!L86</f>
        <v>0</v>
      </c>
      <c r="M251" s="77">
        <f>'SERV MUNICIPALES'!M86</f>
        <v>0</v>
      </c>
      <c r="N251" s="77">
        <f>'SERV MUNICIPALES'!N86</f>
        <v>0</v>
      </c>
      <c r="O251" s="77">
        <f>'SERV MUNICIPALES'!O86</f>
        <v>0</v>
      </c>
      <c r="P251" s="77">
        <f>'SERV MUNICIPALES'!P86</f>
        <v>0</v>
      </c>
      <c r="Q251" s="77">
        <f>'SERV MUNICIPALES'!Q86</f>
        <v>0</v>
      </c>
      <c r="R251" s="77">
        <f>'SERV MUNICIPALES'!R86</f>
        <v>0</v>
      </c>
      <c r="S251" s="77">
        <f>'SERV MUNICIPALES'!S86</f>
        <v>0</v>
      </c>
      <c r="T251" s="77">
        <f>'SERV MUNICIPALES'!T86</f>
        <v>0</v>
      </c>
      <c r="U251" s="77">
        <f>'SERV MUNICIPALES'!U86</f>
        <v>0</v>
      </c>
      <c r="V251" s="588">
        <f t="shared" si="25"/>
        <v>22700</v>
      </c>
      <c r="W251" s="1"/>
      <c r="X251" s="1"/>
    </row>
    <row r="252" spans="1:24" ht="28.5" x14ac:dyDescent="0.25">
      <c r="A252" s="2" t="s">
        <v>319</v>
      </c>
      <c r="B252" s="2">
        <v>307</v>
      </c>
      <c r="C252" s="1" t="s">
        <v>63</v>
      </c>
      <c r="D252" s="2">
        <v>30701</v>
      </c>
      <c r="E252" s="1" t="s">
        <v>63</v>
      </c>
      <c r="F252" s="2">
        <v>5000</v>
      </c>
      <c r="G252" s="2">
        <v>51512</v>
      </c>
      <c r="H252" s="259" t="s">
        <v>248</v>
      </c>
      <c r="I252" s="77">
        <f>'SERV MUNICIPALES'!I87</f>
        <v>121096.22</v>
      </c>
      <c r="J252" s="77">
        <f>'SERV MUNICIPALES'!J87</f>
        <v>0</v>
      </c>
      <c r="K252" s="77">
        <f>'SERV MUNICIPALES'!K87</f>
        <v>0</v>
      </c>
      <c r="L252" s="77">
        <f>'SERV MUNICIPALES'!L87</f>
        <v>0</v>
      </c>
      <c r="M252" s="77">
        <f>'SERV MUNICIPALES'!M87</f>
        <v>121096.22</v>
      </c>
      <c r="N252" s="77">
        <f>'SERV MUNICIPALES'!N87</f>
        <v>0</v>
      </c>
      <c r="O252" s="77">
        <f>'SERV MUNICIPALES'!O87</f>
        <v>0</v>
      </c>
      <c r="P252" s="77">
        <f>'SERV MUNICIPALES'!P87</f>
        <v>0</v>
      </c>
      <c r="Q252" s="77">
        <f>'SERV MUNICIPALES'!Q87</f>
        <v>0</v>
      </c>
      <c r="R252" s="77">
        <f>'SERV MUNICIPALES'!R87</f>
        <v>0</v>
      </c>
      <c r="S252" s="77">
        <f>'SERV MUNICIPALES'!S87</f>
        <v>0</v>
      </c>
      <c r="T252" s="77">
        <f>'SERV MUNICIPALES'!T87</f>
        <v>0</v>
      </c>
      <c r="U252" s="77">
        <f>'SERV MUNICIPALES'!U87</f>
        <v>0</v>
      </c>
      <c r="V252" s="588">
        <f t="shared" si="25"/>
        <v>121096.22</v>
      </c>
      <c r="W252" s="1"/>
      <c r="X252" s="1"/>
    </row>
    <row r="253" spans="1:24" ht="18" customHeight="1" x14ac:dyDescent="0.25">
      <c r="A253" s="2" t="s">
        <v>464</v>
      </c>
      <c r="B253" s="2">
        <v>307</v>
      </c>
      <c r="C253" s="1" t="s">
        <v>63</v>
      </c>
      <c r="D253" s="2">
        <v>30701</v>
      </c>
      <c r="E253" s="1" t="s">
        <v>63</v>
      </c>
      <c r="F253" s="2">
        <v>5000</v>
      </c>
      <c r="G253" s="2">
        <v>56312</v>
      </c>
      <c r="H253" s="259" t="s">
        <v>260</v>
      </c>
      <c r="I253" s="77">
        <f>'SERV MUNICIPALES'!I88</f>
        <v>15452.33</v>
      </c>
      <c r="J253" s="77">
        <f>'SERV MUNICIPALES'!J88</f>
        <v>0</v>
      </c>
      <c r="K253" s="77">
        <f>'SERV MUNICIPALES'!K88</f>
        <v>0</v>
      </c>
      <c r="L253" s="77">
        <f>'SERV MUNICIPALES'!L88</f>
        <v>0</v>
      </c>
      <c r="M253" s="77">
        <f>'SERV MUNICIPALES'!M88</f>
        <v>15452.33</v>
      </c>
      <c r="N253" s="77">
        <f>'SERV MUNICIPALES'!N88</f>
        <v>0</v>
      </c>
      <c r="O253" s="77">
        <f>'SERV MUNICIPALES'!O88</f>
        <v>0</v>
      </c>
      <c r="P253" s="77">
        <f>'SERV MUNICIPALES'!P88</f>
        <v>0</v>
      </c>
      <c r="Q253" s="77">
        <f>'SERV MUNICIPALES'!Q88</f>
        <v>0</v>
      </c>
      <c r="R253" s="77">
        <f>'SERV MUNICIPALES'!R88</f>
        <v>0</v>
      </c>
      <c r="S253" s="77">
        <f>'SERV MUNICIPALES'!S88</f>
        <v>0</v>
      </c>
      <c r="T253" s="77">
        <f>'SERV MUNICIPALES'!T88</f>
        <v>0</v>
      </c>
      <c r="U253" s="77">
        <f>'SERV MUNICIPALES'!U88</f>
        <v>0</v>
      </c>
      <c r="V253" s="588">
        <f t="shared" si="25"/>
        <v>15452.33</v>
      </c>
      <c r="W253" s="1"/>
      <c r="X253" s="1"/>
    </row>
    <row r="254" spans="1:24" ht="18" customHeight="1" x14ac:dyDescent="0.25">
      <c r="A254" s="2">
        <v>12</v>
      </c>
      <c r="B254" s="2">
        <v>307</v>
      </c>
      <c r="C254" s="1" t="s">
        <v>63</v>
      </c>
      <c r="D254" s="2">
        <v>30702</v>
      </c>
      <c r="E254" s="1" t="s">
        <v>119</v>
      </c>
      <c r="F254" s="2">
        <v>5000</v>
      </c>
      <c r="G254" s="2">
        <v>53212</v>
      </c>
      <c r="H254" s="259" t="s">
        <v>479</v>
      </c>
      <c r="I254" s="77">
        <f>'SERV MUNICIPALES'!I90</f>
        <v>82873.66</v>
      </c>
      <c r="J254" s="77">
        <f>'SERV MUNICIPALES'!J90</f>
        <v>0</v>
      </c>
      <c r="K254" s="77">
        <f>'SERV MUNICIPALES'!K90</f>
        <v>0</v>
      </c>
      <c r="L254" s="77">
        <f>'SERV MUNICIPALES'!L90</f>
        <v>0</v>
      </c>
      <c r="M254" s="77">
        <f>'SERV MUNICIPALES'!M90</f>
        <v>82873.66</v>
      </c>
      <c r="N254" s="77">
        <f>'SERV MUNICIPALES'!N90</f>
        <v>0</v>
      </c>
      <c r="O254" s="77">
        <f>'SERV MUNICIPALES'!O90</f>
        <v>0</v>
      </c>
      <c r="P254" s="77">
        <f>'SERV MUNICIPALES'!P90</f>
        <v>0</v>
      </c>
      <c r="Q254" s="77">
        <f>'SERV MUNICIPALES'!Q90</f>
        <v>0</v>
      </c>
      <c r="R254" s="77">
        <f>'SERV MUNICIPALES'!R90</f>
        <v>0</v>
      </c>
      <c r="S254" s="77">
        <f>'SERV MUNICIPALES'!S90</f>
        <v>0</v>
      </c>
      <c r="T254" s="77">
        <f>'SERV MUNICIPALES'!T90</f>
        <v>0</v>
      </c>
      <c r="U254" s="77">
        <f>'SERV MUNICIPALES'!U90</f>
        <v>0</v>
      </c>
      <c r="V254" s="588">
        <f t="shared" si="25"/>
        <v>82873.66</v>
      </c>
      <c r="W254" s="1"/>
      <c r="X254" s="1"/>
    </row>
    <row r="255" spans="1:24" ht="18" customHeight="1" x14ac:dyDescent="0.25">
      <c r="A255" s="266" t="s">
        <v>491</v>
      </c>
      <c r="B255" s="2">
        <v>307</v>
      </c>
      <c r="C255" s="1" t="s">
        <v>63</v>
      </c>
      <c r="D255" s="2">
        <v>30701</v>
      </c>
      <c r="E255" s="1" t="s">
        <v>63</v>
      </c>
      <c r="F255" s="2">
        <v>5000</v>
      </c>
      <c r="G255" s="266">
        <v>56912</v>
      </c>
      <c r="H255" s="608" t="s">
        <v>265</v>
      </c>
      <c r="I255" s="119">
        <v>5036085.7699999996</v>
      </c>
      <c r="J255" s="77">
        <f>'SERV MUNICIPALES'!J89</f>
        <v>0</v>
      </c>
      <c r="K255" s="77">
        <f>'SERV MUNICIPALES'!K89</f>
        <v>0</v>
      </c>
      <c r="L255" s="77">
        <f>'SERV MUNICIPALES'!L89</f>
        <v>0</v>
      </c>
      <c r="M255" s="77">
        <f>'SERV MUNICIPALES'!M89</f>
        <v>5036085.7699999996</v>
      </c>
      <c r="N255" s="77">
        <f>'SERV MUNICIPALES'!N89</f>
        <v>0</v>
      </c>
      <c r="O255" s="77">
        <f>'SERV MUNICIPALES'!O89</f>
        <v>0</v>
      </c>
      <c r="P255" s="77">
        <f>'SERV MUNICIPALES'!P89</f>
        <v>0</v>
      </c>
      <c r="Q255" s="77">
        <f>'SERV MUNICIPALES'!Q89</f>
        <v>0</v>
      </c>
      <c r="R255" s="77">
        <f>'SERV MUNICIPALES'!R89</f>
        <v>0</v>
      </c>
      <c r="S255" s="77">
        <f>'SERV MUNICIPALES'!S89</f>
        <v>0</v>
      </c>
      <c r="T255" s="77">
        <f>'SERV MUNICIPALES'!T89</f>
        <v>0</v>
      </c>
      <c r="U255" s="77">
        <f>'SERV MUNICIPALES'!U89</f>
        <v>0</v>
      </c>
      <c r="V255" s="588">
        <f t="shared" si="25"/>
        <v>5036085.7699999996</v>
      </c>
      <c r="W255" s="1"/>
      <c r="X255" s="1"/>
    </row>
    <row r="256" spans="1:24" ht="18" customHeight="1" x14ac:dyDescent="0.25">
      <c r="A256" s="2">
        <v>12</v>
      </c>
      <c r="B256" s="2">
        <v>307</v>
      </c>
      <c r="C256" s="1" t="s">
        <v>63</v>
      </c>
      <c r="D256" s="2">
        <v>30702</v>
      </c>
      <c r="E256" s="1" t="s">
        <v>119</v>
      </c>
      <c r="F256" s="2">
        <v>5000</v>
      </c>
      <c r="G256" s="2">
        <v>56712</v>
      </c>
      <c r="H256" s="259" t="s">
        <v>264</v>
      </c>
      <c r="I256" s="77">
        <f>'SERV MUNICIPALES'!I91</f>
        <v>34972</v>
      </c>
      <c r="J256" s="77">
        <f>'SERV MUNICIPALES'!J91</f>
        <v>0</v>
      </c>
      <c r="K256" s="77">
        <f>'SERV MUNICIPALES'!K91</f>
        <v>0</v>
      </c>
      <c r="L256" s="77">
        <f>'SERV MUNICIPALES'!L91</f>
        <v>34972</v>
      </c>
      <c r="M256" s="77">
        <f>'SERV MUNICIPALES'!M91</f>
        <v>0</v>
      </c>
      <c r="N256" s="77">
        <f>'SERV MUNICIPALES'!N91</f>
        <v>0</v>
      </c>
      <c r="O256" s="77">
        <f>'SERV MUNICIPALES'!O91</f>
        <v>0</v>
      </c>
      <c r="P256" s="77">
        <f>'SERV MUNICIPALES'!P91</f>
        <v>0</v>
      </c>
      <c r="Q256" s="77">
        <f>'SERV MUNICIPALES'!Q91</f>
        <v>0</v>
      </c>
      <c r="R256" s="77">
        <f>'SERV MUNICIPALES'!R91</f>
        <v>0</v>
      </c>
      <c r="S256" s="77">
        <f>'SERV MUNICIPALES'!S91</f>
        <v>0</v>
      </c>
      <c r="T256" s="77">
        <f>'SERV MUNICIPALES'!T91</f>
        <v>0</v>
      </c>
      <c r="U256" s="77">
        <f>'SERV MUNICIPALES'!U91</f>
        <v>0</v>
      </c>
      <c r="V256" s="588">
        <f t="shared" si="25"/>
        <v>34972</v>
      </c>
      <c r="W256" s="1"/>
      <c r="X256" s="1"/>
    </row>
    <row r="257" spans="1:24" ht="18" customHeight="1" x14ac:dyDescent="0.25">
      <c r="A257" s="2" t="s">
        <v>468</v>
      </c>
      <c r="B257" s="2">
        <v>307</v>
      </c>
      <c r="C257" s="1" t="s">
        <v>63</v>
      </c>
      <c r="D257" s="2">
        <v>30702</v>
      </c>
      <c r="E257" s="1" t="s">
        <v>119</v>
      </c>
      <c r="F257" s="2">
        <v>5000</v>
      </c>
      <c r="G257" s="266">
        <v>56912</v>
      </c>
      <c r="H257" s="608" t="s">
        <v>265</v>
      </c>
      <c r="I257" s="119">
        <f>'SERV MUNICIPALES'!I92</f>
        <v>361657</v>
      </c>
      <c r="J257" s="77">
        <f>'SERV MUNICIPALES'!J92</f>
        <v>0</v>
      </c>
      <c r="K257" s="77">
        <f>'SERV MUNICIPALES'!K92</f>
        <v>0</v>
      </c>
      <c r="L257" s="77">
        <f>'SERV MUNICIPALES'!L92</f>
        <v>322770</v>
      </c>
      <c r="M257" s="77">
        <f>'SERV MUNICIPALES'!M92</f>
        <v>38887</v>
      </c>
      <c r="N257" s="77">
        <f>'SERV MUNICIPALES'!N92</f>
        <v>0</v>
      </c>
      <c r="O257" s="77">
        <f>'SERV MUNICIPALES'!O92</f>
        <v>0</v>
      </c>
      <c r="P257" s="77">
        <f>'SERV MUNICIPALES'!P92</f>
        <v>0</v>
      </c>
      <c r="Q257" s="77">
        <f>'SERV MUNICIPALES'!Q92</f>
        <v>0</v>
      </c>
      <c r="R257" s="77">
        <f>'SERV MUNICIPALES'!R92</f>
        <v>0</v>
      </c>
      <c r="S257" s="77">
        <f>'SERV MUNICIPALES'!S92</f>
        <v>0</v>
      </c>
      <c r="T257" s="77">
        <f>'SERV MUNICIPALES'!T92</f>
        <v>0</v>
      </c>
      <c r="U257" s="77">
        <f>'SERV MUNICIPALES'!U92</f>
        <v>0</v>
      </c>
      <c r="V257" s="588">
        <f t="shared" si="25"/>
        <v>361657</v>
      </c>
      <c r="W257" s="1"/>
      <c r="X257" s="1"/>
    </row>
    <row r="258" spans="1:24" ht="18" customHeight="1" x14ac:dyDescent="0.25">
      <c r="A258" s="2">
        <v>19</v>
      </c>
      <c r="B258" s="2">
        <v>307</v>
      </c>
      <c r="C258" s="1" t="s">
        <v>63</v>
      </c>
      <c r="D258" s="2">
        <v>30703</v>
      </c>
      <c r="E258" s="1" t="s">
        <v>120</v>
      </c>
      <c r="F258" s="2">
        <v>5000</v>
      </c>
      <c r="G258" s="2">
        <v>56712</v>
      </c>
      <c r="H258" s="259" t="s">
        <v>264</v>
      </c>
      <c r="I258" s="77">
        <f>'SERV MUNICIPALES'!I93</f>
        <v>159052</v>
      </c>
      <c r="J258" s="77">
        <f>'SERV MUNICIPALES'!J93</f>
        <v>0</v>
      </c>
      <c r="K258" s="77">
        <f>'SERV MUNICIPALES'!K93</f>
        <v>0</v>
      </c>
      <c r="L258" s="77">
        <f>'SERV MUNICIPALES'!L93</f>
        <v>0</v>
      </c>
      <c r="M258" s="77">
        <f>'SERV MUNICIPALES'!M93</f>
        <v>159052</v>
      </c>
      <c r="N258" s="77">
        <f>'SERV MUNICIPALES'!N93</f>
        <v>0</v>
      </c>
      <c r="O258" s="77">
        <f>'SERV MUNICIPALES'!O93</f>
        <v>0</v>
      </c>
      <c r="P258" s="77">
        <f>'SERV MUNICIPALES'!P93</f>
        <v>0</v>
      </c>
      <c r="Q258" s="77">
        <f>'SERV MUNICIPALES'!Q93</f>
        <v>0</v>
      </c>
      <c r="R258" s="77">
        <f>'SERV MUNICIPALES'!R93</f>
        <v>0</v>
      </c>
      <c r="S258" s="77">
        <f>'SERV MUNICIPALES'!S93</f>
        <v>0</v>
      </c>
      <c r="T258" s="77">
        <f>'SERV MUNICIPALES'!T93</f>
        <v>0</v>
      </c>
      <c r="U258" s="77">
        <f>'SERV MUNICIPALES'!U93</f>
        <v>0</v>
      </c>
      <c r="V258" s="588">
        <f t="shared" si="25"/>
        <v>159052</v>
      </c>
      <c r="W258" s="1"/>
      <c r="X258" s="1"/>
    </row>
    <row r="259" spans="1:24" ht="18" customHeight="1" x14ac:dyDescent="0.25">
      <c r="A259" s="2">
        <v>19</v>
      </c>
      <c r="B259" s="2">
        <v>307</v>
      </c>
      <c r="C259" s="1" t="s">
        <v>63</v>
      </c>
      <c r="D259" s="2">
        <v>30703</v>
      </c>
      <c r="E259" s="1" t="s">
        <v>120</v>
      </c>
      <c r="F259" s="2">
        <v>5000</v>
      </c>
      <c r="G259" s="2">
        <v>56912</v>
      </c>
      <c r="H259" s="259" t="s">
        <v>265</v>
      </c>
      <c r="I259" s="77">
        <f>'SERV MUNICIPALES'!I94</f>
        <v>19372</v>
      </c>
      <c r="J259" s="77">
        <f>'SERV MUNICIPALES'!J94</f>
        <v>0</v>
      </c>
      <c r="K259" s="77">
        <f>'SERV MUNICIPALES'!K94</f>
        <v>0</v>
      </c>
      <c r="L259" s="77">
        <f>'SERV MUNICIPALES'!L94</f>
        <v>0</v>
      </c>
      <c r="M259" s="77">
        <f>'SERV MUNICIPALES'!M94</f>
        <v>19372</v>
      </c>
      <c r="N259" s="77">
        <f>'SERV MUNICIPALES'!N94</f>
        <v>0</v>
      </c>
      <c r="O259" s="77">
        <f>'SERV MUNICIPALES'!O94</f>
        <v>0</v>
      </c>
      <c r="P259" s="77">
        <f>'SERV MUNICIPALES'!P94</f>
        <v>0</v>
      </c>
      <c r="Q259" s="77">
        <f>'SERV MUNICIPALES'!Q94</f>
        <v>0</v>
      </c>
      <c r="R259" s="77">
        <f>'SERV MUNICIPALES'!R94</f>
        <v>0</v>
      </c>
      <c r="S259" s="77">
        <f>'SERV MUNICIPALES'!S94</f>
        <v>0</v>
      </c>
      <c r="T259" s="77">
        <f>'SERV MUNICIPALES'!T94</f>
        <v>0</v>
      </c>
      <c r="U259" s="77">
        <f>'SERV MUNICIPALES'!U94</f>
        <v>0</v>
      </c>
      <c r="V259" s="588">
        <f t="shared" si="25"/>
        <v>19372</v>
      </c>
      <c r="W259" s="1"/>
      <c r="X259" s="1"/>
    </row>
    <row r="260" spans="1:24" ht="18" customHeight="1" x14ac:dyDescent="0.25">
      <c r="A260" s="435" t="s">
        <v>499</v>
      </c>
      <c r="B260" s="2">
        <v>308</v>
      </c>
      <c r="C260" s="496" t="s">
        <v>412</v>
      </c>
      <c r="D260" s="2">
        <v>30801</v>
      </c>
      <c r="E260" s="496" t="s">
        <v>412</v>
      </c>
      <c r="F260" s="551">
        <v>2000</v>
      </c>
      <c r="G260" s="551">
        <v>22111</v>
      </c>
      <c r="H260" s="618" t="str">
        <f>LOOKUP(G260,[13]lista!$F$3:$F$148,[13]lista!$G$3:$G$148)</f>
        <v>PRODUCTOS ALIMENTICIOS PARA PERSONAS</v>
      </c>
      <c r="I260" s="553">
        <v>201000</v>
      </c>
      <c r="J260" s="77">
        <v>0</v>
      </c>
      <c r="K260" s="77">
        <v>0</v>
      </c>
      <c r="L260" s="77">
        <v>0</v>
      </c>
      <c r="M260" s="77">
        <v>0</v>
      </c>
      <c r="N260" s="77">
        <v>0</v>
      </c>
      <c r="O260" s="77">
        <f>BIENESTAR!O16</f>
        <v>201000</v>
      </c>
      <c r="P260" s="77">
        <f>BIENESTAR!P16</f>
        <v>0</v>
      </c>
      <c r="Q260" s="77">
        <f>BIENESTAR!Q16</f>
        <v>0</v>
      </c>
      <c r="R260" s="77">
        <f>BIENESTAR!R16</f>
        <v>0</v>
      </c>
      <c r="S260" s="77">
        <f>BIENESTAR!S16</f>
        <v>0</v>
      </c>
      <c r="T260" s="77">
        <f>BIENESTAR!T16</f>
        <v>0</v>
      </c>
      <c r="U260" s="77">
        <f>BIENESTAR!U16</f>
        <v>0</v>
      </c>
      <c r="V260" s="588">
        <f t="shared" si="25"/>
        <v>201000</v>
      </c>
      <c r="W260" s="77"/>
      <c r="X260" s="77"/>
    </row>
    <row r="261" spans="1:24" ht="18" customHeight="1" x14ac:dyDescent="0.25">
      <c r="A261" s="435" t="s">
        <v>411</v>
      </c>
      <c r="B261" s="2">
        <v>308</v>
      </c>
      <c r="C261" s="496" t="s">
        <v>412</v>
      </c>
      <c r="D261" s="2">
        <v>30801</v>
      </c>
      <c r="E261" s="496" t="s">
        <v>412</v>
      </c>
      <c r="F261" s="546">
        <v>2000</v>
      </c>
      <c r="G261" s="546">
        <v>21511</v>
      </c>
      <c r="H261" s="565" t="str">
        <f>LOOKUP(G261,[13]lista!$F$3:$F$148,[13]lista!$G$3:$G$148)</f>
        <v>MATERIAL IMPRESO E INFORMACIÓN DIGITAL</v>
      </c>
      <c r="I261" s="547">
        <f>BIENESTAR!I17</f>
        <v>10000</v>
      </c>
      <c r="J261" s="77">
        <f>BIENESTAR!J17</f>
        <v>0</v>
      </c>
      <c r="K261" s="77">
        <f>BIENESTAR!K17</f>
        <v>2204.6</v>
      </c>
      <c r="L261" s="77">
        <f>BIENESTAR!L17</f>
        <v>1113.5999999999999</v>
      </c>
      <c r="M261" s="77">
        <f>BIENESTAR!M17</f>
        <v>1113.5999999999999</v>
      </c>
      <c r="N261" s="77">
        <f>BIENESTAR!N17</f>
        <v>1113.5999999999999</v>
      </c>
      <c r="O261" s="77">
        <f>BIENESTAR!O17</f>
        <v>1113.5999999999999</v>
      </c>
      <c r="P261" s="77">
        <f>BIENESTAR!P17</f>
        <v>1113.5999999999999</v>
      </c>
      <c r="Q261" s="77">
        <f>BIENESTAR!Q17</f>
        <v>1113.5999999999999</v>
      </c>
      <c r="R261" s="77">
        <f>BIENESTAR!R17</f>
        <v>1113.8</v>
      </c>
      <c r="S261" s="77">
        <f>BIENESTAR!S17</f>
        <v>0</v>
      </c>
      <c r="T261" s="77">
        <f>BIENESTAR!T17</f>
        <v>0</v>
      </c>
      <c r="U261" s="77">
        <f>BIENESTAR!U17</f>
        <v>0</v>
      </c>
      <c r="V261" s="588">
        <f t="shared" si="25"/>
        <v>10000</v>
      </c>
      <c r="W261" s="77"/>
      <c r="X261" s="77"/>
    </row>
    <row r="262" spans="1:24" ht="18" customHeight="1" x14ac:dyDescent="0.25">
      <c r="A262" s="435" t="s">
        <v>411</v>
      </c>
      <c r="B262" s="2">
        <v>308</v>
      </c>
      <c r="C262" s="496" t="s">
        <v>412</v>
      </c>
      <c r="D262" s="2">
        <v>30801</v>
      </c>
      <c r="E262" s="496" t="s">
        <v>412</v>
      </c>
      <c r="F262" s="546">
        <v>2000</v>
      </c>
      <c r="G262" s="546">
        <v>21611</v>
      </c>
      <c r="H262" s="565" t="str">
        <f>LOOKUP(G262,[14]lista!$F$3:$F$148,[14]lista!$G$3:$G$148)</f>
        <v>MATERIAL DE LIMPIEZA</v>
      </c>
      <c r="I262" s="547">
        <f>BIENESTAR!I18</f>
        <v>20000</v>
      </c>
      <c r="J262" s="77">
        <f>BIENESTAR!J18</f>
        <v>0</v>
      </c>
      <c r="K262" s="77">
        <f>BIENESTAR!K18</f>
        <v>0</v>
      </c>
      <c r="L262" s="77">
        <f>BIENESTAR!L18</f>
        <v>19995</v>
      </c>
      <c r="M262" s="77">
        <f>BIENESTAR!M18</f>
        <v>0</v>
      </c>
      <c r="N262" s="77">
        <f>BIENESTAR!N18</f>
        <v>0</v>
      </c>
      <c r="O262" s="77">
        <f>BIENESTAR!O18</f>
        <v>5</v>
      </c>
      <c r="P262" s="77">
        <f>BIENESTAR!P18</f>
        <v>0</v>
      </c>
      <c r="Q262" s="77">
        <f>BIENESTAR!Q18</f>
        <v>0</v>
      </c>
      <c r="R262" s="77">
        <f>BIENESTAR!R18</f>
        <v>0</v>
      </c>
      <c r="S262" s="77">
        <f>BIENESTAR!S18</f>
        <v>0</v>
      </c>
      <c r="T262" s="77">
        <f>BIENESTAR!T18</f>
        <v>0</v>
      </c>
      <c r="U262" s="77">
        <f>BIENESTAR!U18</f>
        <v>0</v>
      </c>
      <c r="V262" s="588">
        <f t="shared" si="25"/>
        <v>20000</v>
      </c>
      <c r="W262" s="77"/>
      <c r="X262" s="77"/>
    </row>
    <row r="263" spans="1:24" ht="18" customHeight="1" x14ac:dyDescent="0.25">
      <c r="A263" s="435" t="s">
        <v>411</v>
      </c>
      <c r="B263" s="2">
        <v>308</v>
      </c>
      <c r="C263" s="496" t="s">
        <v>412</v>
      </c>
      <c r="D263" s="2">
        <v>30801</v>
      </c>
      <c r="E263" s="496" t="s">
        <v>412</v>
      </c>
      <c r="F263" s="546">
        <v>2000</v>
      </c>
      <c r="G263" s="546">
        <v>25311</v>
      </c>
      <c r="H263" s="565" t="str">
        <f>LOOKUP(G263,[14]lista!$F$3:$F$148,[14]lista!$G$3:$G$148)</f>
        <v>MEDICINAS Y PRODUCTOS FARMACÉUTICOS</v>
      </c>
      <c r="I263" s="547">
        <f>BIENESTAR!I19</f>
        <v>27700</v>
      </c>
      <c r="J263" s="77">
        <f>BIENESTAR!J19</f>
        <v>0</v>
      </c>
      <c r="K263" s="77">
        <f>BIENESTAR!K19</f>
        <v>0</v>
      </c>
      <c r="L263" s="77">
        <f>BIENESTAR!L19</f>
        <v>27690.71</v>
      </c>
      <c r="M263" s="77">
        <f>BIENESTAR!M19</f>
        <v>0</v>
      </c>
      <c r="N263" s="77">
        <f>BIENESTAR!N19</f>
        <v>0</v>
      </c>
      <c r="O263" s="77">
        <f>BIENESTAR!O19</f>
        <v>9.2899999999999991</v>
      </c>
      <c r="P263" s="77">
        <f>BIENESTAR!P19</f>
        <v>0</v>
      </c>
      <c r="Q263" s="77">
        <f>BIENESTAR!Q19</f>
        <v>0</v>
      </c>
      <c r="R263" s="77">
        <f>BIENESTAR!R19</f>
        <v>0</v>
      </c>
      <c r="S263" s="77">
        <f>BIENESTAR!S19</f>
        <v>0</v>
      </c>
      <c r="T263" s="77">
        <f>BIENESTAR!T19</f>
        <v>0</v>
      </c>
      <c r="U263" s="77">
        <f>BIENESTAR!U19</f>
        <v>0</v>
      </c>
      <c r="V263" s="588">
        <f t="shared" si="25"/>
        <v>27700</v>
      </c>
      <c r="W263" s="77"/>
      <c r="X263" s="77"/>
    </row>
    <row r="264" spans="1:24" ht="18" customHeight="1" x14ac:dyDescent="0.25">
      <c r="A264" s="435" t="s">
        <v>411</v>
      </c>
      <c r="B264" s="2">
        <v>308</v>
      </c>
      <c r="C264" s="496" t="s">
        <v>412</v>
      </c>
      <c r="D264" s="2">
        <v>30801</v>
      </c>
      <c r="E264" s="496" t="s">
        <v>412</v>
      </c>
      <c r="F264" s="546">
        <v>2000</v>
      </c>
      <c r="G264" s="546">
        <v>25411</v>
      </c>
      <c r="H264" s="565" t="str">
        <f>LOOKUP(G264,[15]lista!$F$3:$F$148,[15]lista!$G$3:$G$148)</f>
        <v>MATERIALES, ACCESORIOS Y SUMINISTROS MÉDICOS</v>
      </c>
      <c r="I264" s="547">
        <f>BIENESTAR!I20</f>
        <v>30000</v>
      </c>
      <c r="J264" s="77">
        <f>BIENESTAR!J20</f>
        <v>0</v>
      </c>
      <c r="K264" s="77">
        <f>BIENESTAR!K20</f>
        <v>0</v>
      </c>
      <c r="L264" s="77">
        <f>BIENESTAR!L20</f>
        <v>0</v>
      </c>
      <c r="M264" s="77">
        <f>BIENESTAR!M20</f>
        <v>29976.720000000001</v>
      </c>
      <c r="N264" s="77">
        <f>BIENESTAR!N20</f>
        <v>0</v>
      </c>
      <c r="O264" s="77">
        <f>BIENESTAR!O20</f>
        <v>23.28</v>
      </c>
      <c r="P264" s="77">
        <f>BIENESTAR!P20</f>
        <v>0</v>
      </c>
      <c r="Q264" s="77">
        <f>BIENESTAR!Q20</f>
        <v>0</v>
      </c>
      <c r="R264" s="77">
        <f>BIENESTAR!R20</f>
        <v>0</v>
      </c>
      <c r="S264" s="77">
        <f>BIENESTAR!S20</f>
        <v>0</v>
      </c>
      <c r="T264" s="77">
        <f>BIENESTAR!T20</f>
        <v>0</v>
      </c>
      <c r="U264" s="77">
        <f>BIENESTAR!U20</f>
        <v>0</v>
      </c>
      <c r="V264" s="588">
        <f t="shared" si="25"/>
        <v>30000</v>
      </c>
      <c r="W264" s="77"/>
      <c r="X264" s="77"/>
    </row>
    <row r="265" spans="1:24" ht="18" customHeight="1" x14ac:dyDescent="0.25">
      <c r="A265" s="435" t="s">
        <v>411</v>
      </c>
      <c r="B265" s="2">
        <v>308</v>
      </c>
      <c r="C265" s="496" t="s">
        <v>412</v>
      </c>
      <c r="D265" s="2">
        <v>30801</v>
      </c>
      <c r="E265" s="496" t="s">
        <v>412</v>
      </c>
      <c r="F265" s="546">
        <v>2000</v>
      </c>
      <c r="G265" s="546">
        <v>29511</v>
      </c>
      <c r="H265" s="565" t="str">
        <f>LOOKUP(G265,[15]lista!$F$3:$F$148,[15]lista!$G$3:$G$148)</f>
        <v>REFACCIONES Y ACCESORIOS MENORES DE EQUIPO E INSTRUMENTAL MÉDICO Y DE LABORATORIO</v>
      </c>
      <c r="I265" s="547">
        <f>BIENESTAR!I21</f>
        <v>30000</v>
      </c>
      <c r="J265" s="77">
        <f>BIENESTAR!J21</f>
        <v>0</v>
      </c>
      <c r="K265" s="77">
        <f>BIENESTAR!K21</f>
        <v>0</v>
      </c>
      <c r="L265" s="77">
        <f>BIENESTAR!L21</f>
        <v>540</v>
      </c>
      <c r="M265" s="77">
        <f>BIENESTAR!M21</f>
        <v>0</v>
      </c>
      <c r="N265" s="77">
        <f>BIENESTAR!N21</f>
        <v>0</v>
      </c>
      <c r="O265" s="77">
        <f>BIENESTAR!O21</f>
        <v>29460</v>
      </c>
      <c r="P265" s="77">
        <f>BIENESTAR!P21</f>
        <v>0</v>
      </c>
      <c r="Q265" s="77">
        <f>BIENESTAR!Q21</f>
        <v>0</v>
      </c>
      <c r="R265" s="77">
        <f>BIENESTAR!R21</f>
        <v>0</v>
      </c>
      <c r="S265" s="77">
        <f>BIENESTAR!S21</f>
        <v>0</v>
      </c>
      <c r="T265" s="77">
        <f>BIENESTAR!T21</f>
        <v>0</v>
      </c>
      <c r="U265" s="77">
        <f>BIENESTAR!U21</f>
        <v>0</v>
      </c>
      <c r="V265" s="588">
        <f t="shared" si="25"/>
        <v>30000</v>
      </c>
      <c r="W265" s="77"/>
      <c r="X265" s="77"/>
    </row>
    <row r="266" spans="1:24" ht="18" customHeight="1" x14ac:dyDescent="0.25">
      <c r="A266" s="435" t="s">
        <v>411</v>
      </c>
      <c r="B266" s="2">
        <v>308</v>
      </c>
      <c r="C266" s="496" t="s">
        <v>412</v>
      </c>
      <c r="D266" s="2">
        <v>30801</v>
      </c>
      <c r="E266" s="496" t="s">
        <v>412</v>
      </c>
      <c r="F266" s="555">
        <v>3000</v>
      </c>
      <c r="G266" s="555">
        <v>31311</v>
      </c>
      <c r="H266" s="566" t="str">
        <f>LOOKUP(G266,[13]lista!$F$3:$F$148,[13]lista!$G$3:$G$148)</f>
        <v>AGUA</v>
      </c>
      <c r="I266" s="557">
        <f>SUM(J266:U266)</f>
        <v>24000</v>
      </c>
      <c r="J266" s="77">
        <f>BIENESTAR!J22</f>
        <v>6400</v>
      </c>
      <c r="K266" s="77">
        <f>BIENESTAR!K22</f>
        <v>6400</v>
      </c>
      <c r="L266" s="77">
        <f>BIENESTAR!L22</f>
        <v>6400</v>
      </c>
      <c r="M266" s="77">
        <f>BIENESTAR!M22</f>
        <v>3600</v>
      </c>
      <c r="N266" s="77">
        <f>BIENESTAR!N22</f>
        <v>1200</v>
      </c>
      <c r="O266" s="77">
        <f>BIENESTAR!O22</f>
        <v>0</v>
      </c>
      <c r="P266" s="77">
        <f>BIENESTAR!P22</f>
        <v>0</v>
      </c>
      <c r="Q266" s="77">
        <f>BIENESTAR!Q22</f>
        <v>0</v>
      </c>
      <c r="R266" s="77">
        <f>BIENESTAR!R22</f>
        <v>0</v>
      </c>
      <c r="S266" s="77">
        <f>BIENESTAR!S22</f>
        <v>0</v>
      </c>
      <c r="T266" s="77">
        <f>BIENESTAR!T22</f>
        <v>0</v>
      </c>
      <c r="U266" s="77">
        <f>BIENESTAR!U22</f>
        <v>0</v>
      </c>
      <c r="V266" s="588">
        <f t="shared" si="25"/>
        <v>24000</v>
      </c>
      <c r="W266" s="77"/>
      <c r="X266" s="77"/>
    </row>
    <row r="267" spans="1:24" ht="30" customHeight="1" x14ac:dyDescent="0.25">
      <c r="A267" s="435" t="s">
        <v>411</v>
      </c>
      <c r="B267" s="2">
        <v>308</v>
      </c>
      <c r="C267" s="496" t="s">
        <v>412</v>
      </c>
      <c r="D267" s="2">
        <v>30801</v>
      </c>
      <c r="E267" s="496" t="s">
        <v>412</v>
      </c>
      <c r="F267" s="598">
        <v>3000</v>
      </c>
      <c r="G267" s="598">
        <v>33611</v>
      </c>
      <c r="H267" s="599" t="s">
        <v>198</v>
      </c>
      <c r="I267" s="630">
        <f t="shared" ref="I267" si="26">SUM(J267:U267)</f>
        <v>9399.2000000000007</v>
      </c>
      <c r="J267" s="77">
        <v>0</v>
      </c>
      <c r="K267" s="77">
        <f>'REG. DE HACIENDA'!K220</f>
        <v>0</v>
      </c>
      <c r="L267" s="77">
        <f>'REG. DE HACIENDA'!L220</f>
        <v>0</v>
      </c>
      <c r="M267" s="77">
        <v>0</v>
      </c>
      <c r="N267" s="77">
        <f>'REG. DE HACIENDA'!N220</f>
        <v>0</v>
      </c>
      <c r="O267" s="77">
        <f>'REG. DE HACIENDA'!O220</f>
        <v>0</v>
      </c>
      <c r="P267" s="119">
        <v>9399.2000000000007</v>
      </c>
      <c r="Q267" s="77">
        <f>'REG. DE HACIENDA'!Q220</f>
        <v>0</v>
      </c>
      <c r="R267" s="77">
        <f>'REG. DE HACIENDA'!R220</f>
        <v>0</v>
      </c>
      <c r="S267" s="77">
        <f>'REG. DE HACIENDA'!S220</f>
        <v>0</v>
      </c>
      <c r="T267" s="77">
        <v>0</v>
      </c>
      <c r="U267" s="77">
        <v>0</v>
      </c>
      <c r="V267" s="588">
        <f t="shared" si="25"/>
        <v>9399.2000000000007</v>
      </c>
      <c r="W267" s="77"/>
      <c r="X267" s="77"/>
    </row>
    <row r="268" spans="1:24" ht="18" customHeight="1" x14ac:dyDescent="0.25">
      <c r="A268" s="435" t="s">
        <v>411</v>
      </c>
      <c r="B268" s="2">
        <v>308</v>
      </c>
      <c r="C268" s="496" t="s">
        <v>412</v>
      </c>
      <c r="D268" s="2">
        <v>30801</v>
      </c>
      <c r="E268" s="496" t="s">
        <v>412</v>
      </c>
      <c r="F268" s="555">
        <v>3000</v>
      </c>
      <c r="G268" s="555">
        <v>38211</v>
      </c>
      <c r="H268" s="566" t="str">
        <f>LOOKUP(G268,[13]lista!$F$3:$F$148,[13]lista!$G$3:$G$148)</f>
        <v>GASTOS DE ORDEN SOCIAL Y CULTURAL</v>
      </c>
      <c r="I268" s="557">
        <f>SUM(J268:U268)</f>
        <v>13097</v>
      </c>
      <c r="J268" s="77">
        <f>BIENESTAR!J23</f>
        <v>0</v>
      </c>
      <c r="K268" s="77">
        <f>BIENESTAR!K23</f>
        <v>7000</v>
      </c>
      <c r="L268" s="77">
        <f>BIENESTAR!L23</f>
        <v>0</v>
      </c>
      <c r="M268" s="77">
        <f>BIENESTAR!M23</f>
        <v>0</v>
      </c>
      <c r="N268" s="77">
        <f>BIENESTAR!N23</f>
        <v>0</v>
      </c>
      <c r="O268" s="77">
        <f>BIENESTAR!O23</f>
        <v>97</v>
      </c>
      <c r="P268" s="77">
        <f>BIENESTAR!P23</f>
        <v>0</v>
      </c>
      <c r="Q268" s="77">
        <f>BIENESTAR!Q23</f>
        <v>0</v>
      </c>
      <c r="R268" s="77">
        <f>BIENESTAR!R23</f>
        <v>0</v>
      </c>
      <c r="S268" s="77">
        <f>BIENESTAR!S23</f>
        <v>0</v>
      </c>
      <c r="T268" s="77">
        <f>BIENESTAR!T23</f>
        <v>0</v>
      </c>
      <c r="U268" s="77">
        <f>BIENESTAR!U23</f>
        <v>6000</v>
      </c>
      <c r="V268" s="588">
        <f t="shared" si="25"/>
        <v>13097</v>
      </c>
      <c r="W268" s="77"/>
      <c r="X268" s="77"/>
    </row>
    <row r="269" spans="1:24" ht="18" customHeight="1" x14ac:dyDescent="0.25">
      <c r="A269" s="435" t="s">
        <v>411</v>
      </c>
      <c r="B269" s="2">
        <v>308</v>
      </c>
      <c r="C269" s="496" t="s">
        <v>412</v>
      </c>
      <c r="D269" s="2">
        <v>30802</v>
      </c>
      <c r="E269" s="496" t="s">
        <v>413</v>
      </c>
      <c r="F269" s="546">
        <v>2000</v>
      </c>
      <c r="G269" s="546">
        <v>21111</v>
      </c>
      <c r="H269" s="565" t="str">
        <f>LOOKUP(G269,[14]lista!$F$3:$F$148,[14]lista!$G$3:$G$148)</f>
        <v>MATERIALES, ÚTILES Y EQUIPOS MENORES DE OFICINA</v>
      </c>
      <c r="I269" s="547">
        <f>BIENESTAR!I24</f>
        <v>35000</v>
      </c>
      <c r="J269" s="77">
        <f>BIENESTAR!J24</f>
        <v>0</v>
      </c>
      <c r="K269" s="77">
        <f>BIENESTAR!K24</f>
        <v>34991.699999999997</v>
      </c>
      <c r="L269" s="77">
        <f>BIENESTAR!L24</f>
        <v>0</v>
      </c>
      <c r="M269" s="77">
        <f>BIENESTAR!M24</f>
        <v>0</v>
      </c>
      <c r="N269" s="77">
        <f>BIENESTAR!N24</f>
        <v>0</v>
      </c>
      <c r="O269" s="77">
        <f>BIENESTAR!O24</f>
        <v>8.3000000000000007</v>
      </c>
      <c r="P269" s="77">
        <f>BIENESTAR!P24</f>
        <v>0</v>
      </c>
      <c r="Q269" s="77">
        <f>BIENESTAR!Q24</f>
        <v>0</v>
      </c>
      <c r="R269" s="77">
        <f>BIENESTAR!R24</f>
        <v>0</v>
      </c>
      <c r="S269" s="77">
        <f>BIENESTAR!S24</f>
        <v>0</v>
      </c>
      <c r="T269" s="77">
        <f>BIENESTAR!T24</f>
        <v>0</v>
      </c>
      <c r="U269" s="77">
        <f>BIENESTAR!U24</f>
        <v>0</v>
      </c>
      <c r="V269" s="588">
        <f t="shared" si="25"/>
        <v>35000</v>
      </c>
      <c r="W269" s="77"/>
      <c r="X269" s="77"/>
    </row>
    <row r="270" spans="1:24" ht="18" customHeight="1" x14ac:dyDescent="0.25">
      <c r="A270" s="435" t="s">
        <v>411</v>
      </c>
      <c r="B270" s="2">
        <v>308</v>
      </c>
      <c r="C270" s="496" t="s">
        <v>412</v>
      </c>
      <c r="D270" s="2">
        <v>30802</v>
      </c>
      <c r="E270" s="496" t="s">
        <v>413</v>
      </c>
      <c r="F270" s="551">
        <v>2000</v>
      </c>
      <c r="G270" s="551">
        <v>24711</v>
      </c>
      <c r="H270" s="618" t="str">
        <f>LOOKUP(G270,[16]lista!$F$3:$F$148,[16]lista!$G$3:$G$148)</f>
        <v>ARTICULOS METÁLICOS PARA LA CONSTRUCCIÓN</v>
      </c>
      <c r="I270" s="553">
        <v>152541.82999999999</v>
      </c>
      <c r="J270" s="77">
        <v>0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152541.82815999998</v>
      </c>
      <c r="Q270" s="77">
        <v>0</v>
      </c>
      <c r="R270" s="77">
        <v>0</v>
      </c>
      <c r="S270" s="77">
        <v>0</v>
      </c>
      <c r="T270" s="77">
        <v>0</v>
      </c>
      <c r="U270" s="77">
        <v>0</v>
      </c>
      <c r="V270" s="588">
        <f t="shared" si="25"/>
        <v>152541.82815999998</v>
      </c>
      <c r="W270" s="77"/>
      <c r="X270" s="77"/>
    </row>
    <row r="271" spans="1:24" ht="18" customHeight="1" x14ac:dyDescent="0.25">
      <c r="A271" s="435" t="s">
        <v>411</v>
      </c>
      <c r="B271" s="2">
        <v>308</v>
      </c>
      <c r="C271" s="496" t="s">
        <v>412</v>
      </c>
      <c r="D271" s="2">
        <v>30802</v>
      </c>
      <c r="E271" s="496" t="s">
        <v>413</v>
      </c>
      <c r="F271" s="546">
        <v>2000</v>
      </c>
      <c r="G271" s="546">
        <v>27111</v>
      </c>
      <c r="H271" s="565" t="str">
        <f>LOOKUP(G271,[13]lista!$F$3:$F$148,[13]lista!$G$3:$G$148)</f>
        <v>VESTUARIO Y UNIFORMES</v>
      </c>
      <c r="I271" s="547">
        <f>BIENESTAR!I25</f>
        <v>11000</v>
      </c>
      <c r="J271" s="77">
        <f>BIENESTAR!J25</f>
        <v>0</v>
      </c>
      <c r="K271" s="77">
        <f>BIENESTAR!K25</f>
        <v>0</v>
      </c>
      <c r="L271" s="77">
        <f>BIENESTAR!L25</f>
        <v>0</v>
      </c>
      <c r="M271" s="77">
        <f>BIENESTAR!M25</f>
        <v>4676.8</v>
      </c>
      <c r="N271" s="77">
        <f>BIENESTAR!N25</f>
        <v>0</v>
      </c>
      <c r="O271" s="77">
        <f>BIENESTAR!O25</f>
        <v>3.2</v>
      </c>
      <c r="P271" s="77">
        <f>BIENESTAR!P25</f>
        <v>0</v>
      </c>
      <c r="Q271" s="77">
        <f>BIENESTAR!Q25</f>
        <v>0</v>
      </c>
      <c r="R271" s="77">
        <f>BIENESTAR!R25</f>
        <v>6320</v>
      </c>
      <c r="S271" s="77">
        <f>BIENESTAR!S25</f>
        <v>0</v>
      </c>
      <c r="T271" s="77">
        <f>BIENESTAR!T25</f>
        <v>0</v>
      </c>
      <c r="U271" s="77">
        <f>BIENESTAR!U25</f>
        <v>0</v>
      </c>
      <c r="V271" s="588">
        <f t="shared" si="25"/>
        <v>11000</v>
      </c>
      <c r="W271" s="77"/>
      <c r="X271" s="77"/>
    </row>
    <row r="272" spans="1:24" ht="18" customHeight="1" x14ac:dyDescent="0.25">
      <c r="A272" s="435" t="s">
        <v>411</v>
      </c>
      <c r="B272" s="2">
        <v>308</v>
      </c>
      <c r="C272" s="496" t="s">
        <v>412</v>
      </c>
      <c r="D272" s="2">
        <v>30802</v>
      </c>
      <c r="E272" s="496" t="s">
        <v>413</v>
      </c>
      <c r="F272" s="551">
        <v>2000</v>
      </c>
      <c r="G272" s="551">
        <v>29211</v>
      </c>
      <c r="H272" s="618" t="str">
        <f>LOOKUP(G272,[16]lista!$F$3:$F$148,[16]lista!$G$3:$G$148)</f>
        <v>REFACCIONES Y ACCESORIOS MENORES DE EDIFICIOS</v>
      </c>
      <c r="I272" s="553">
        <v>118561.62</v>
      </c>
      <c r="J272" s="77">
        <v>0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118561.61616800001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588">
        <f t="shared" si="25"/>
        <v>118561.61616800001</v>
      </c>
      <c r="W272" s="77"/>
      <c r="X272" s="77"/>
    </row>
    <row r="273" spans="1:24" ht="18" customHeight="1" x14ac:dyDescent="0.25">
      <c r="A273" s="435" t="s">
        <v>411</v>
      </c>
      <c r="B273" s="2">
        <v>308</v>
      </c>
      <c r="C273" s="496" t="s">
        <v>412</v>
      </c>
      <c r="D273" s="2">
        <v>30803</v>
      </c>
      <c r="E273" s="496" t="s">
        <v>414</v>
      </c>
      <c r="F273" s="546">
        <v>2000</v>
      </c>
      <c r="G273" s="546">
        <v>24911</v>
      </c>
      <c r="H273" s="565" t="str">
        <f>LOOKUP(G273,[13]lista!$F$3:$F$148,[13]lista!$G$3:$G$148)</f>
        <v>OTROS MATERIALES Y ARTÍCULOS DE CONSTRUCCIÓN Y REPARACIÓN</v>
      </c>
      <c r="I273" s="547">
        <f>BIENESTAR!I26</f>
        <v>6000</v>
      </c>
      <c r="J273" s="77">
        <f>BIENESTAR!J26</f>
        <v>0</v>
      </c>
      <c r="K273" s="77">
        <f>BIENESTAR!K26</f>
        <v>5660</v>
      </c>
      <c r="L273" s="77">
        <f>BIENESTAR!L26</f>
        <v>0</v>
      </c>
      <c r="M273" s="77">
        <f>BIENESTAR!M26</f>
        <v>0</v>
      </c>
      <c r="N273" s="77">
        <f>BIENESTAR!N26</f>
        <v>336</v>
      </c>
      <c r="O273" s="77">
        <f>BIENESTAR!O26</f>
        <v>4</v>
      </c>
      <c r="P273" s="77">
        <f>BIENESTAR!P26</f>
        <v>0</v>
      </c>
      <c r="Q273" s="77">
        <f>BIENESTAR!Q26</f>
        <v>0</v>
      </c>
      <c r="R273" s="77">
        <f>BIENESTAR!R26</f>
        <v>0</v>
      </c>
      <c r="S273" s="77">
        <f>BIENESTAR!S26</f>
        <v>0</v>
      </c>
      <c r="T273" s="77">
        <f>BIENESTAR!T26</f>
        <v>0</v>
      </c>
      <c r="U273" s="77">
        <f>BIENESTAR!U26</f>
        <v>0</v>
      </c>
      <c r="V273" s="588">
        <f t="shared" si="25"/>
        <v>6000</v>
      </c>
      <c r="W273" s="77"/>
      <c r="X273" s="77"/>
    </row>
    <row r="274" spans="1:24" ht="18" customHeight="1" x14ac:dyDescent="0.25">
      <c r="A274" s="435" t="s">
        <v>415</v>
      </c>
      <c r="B274" s="2">
        <v>308</v>
      </c>
      <c r="C274" s="496" t="s">
        <v>412</v>
      </c>
      <c r="D274" s="2">
        <v>30803</v>
      </c>
      <c r="E274" s="496" t="s">
        <v>414</v>
      </c>
      <c r="F274" s="546">
        <v>2000</v>
      </c>
      <c r="G274" s="546">
        <v>25311</v>
      </c>
      <c r="H274" s="565" t="str">
        <f>LOOKUP(G274,[14]lista!$F$3:$F$148,[14]lista!$G$3:$G$148)</f>
        <v>MEDICINAS Y PRODUCTOS FARMACÉUTICOS</v>
      </c>
      <c r="I274" s="547">
        <f>BIENESTAR!I27</f>
        <v>45000</v>
      </c>
      <c r="J274" s="77">
        <f>BIENESTAR!J27</f>
        <v>0</v>
      </c>
      <c r="K274" s="77">
        <f>BIENESTAR!K27</f>
        <v>44984.71</v>
      </c>
      <c r="L274" s="77">
        <f>BIENESTAR!L27</f>
        <v>0</v>
      </c>
      <c r="M274" s="77">
        <f>BIENESTAR!M27</f>
        <v>0</v>
      </c>
      <c r="N274" s="77">
        <f>BIENESTAR!N27</f>
        <v>0</v>
      </c>
      <c r="O274" s="77">
        <f>BIENESTAR!O27</f>
        <v>15.29</v>
      </c>
      <c r="P274" s="77">
        <f>BIENESTAR!P27</f>
        <v>0</v>
      </c>
      <c r="Q274" s="77">
        <f>BIENESTAR!Q27</f>
        <v>0</v>
      </c>
      <c r="R274" s="77">
        <f>BIENESTAR!R27</f>
        <v>0</v>
      </c>
      <c r="S274" s="77">
        <f>BIENESTAR!S27</f>
        <v>0</v>
      </c>
      <c r="T274" s="77">
        <f>BIENESTAR!T27</f>
        <v>0</v>
      </c>
      <c r="U274" s="77">
        <f>BIENESTAR!U27</f>
        <v>0</v>
      </c>
      <c r="V274" s="588">
        <f t="shared" si="25"/>
        <v>45000</v>
      </c>
      <c r="W274" s="77"/>
      <c r="X274" s="77"/>
    </row>
    <row r="275" spans="1:24" ht="18" customHeight="1" x14ac:dyDescent="0.25">
      <c r="A275" s="435" t="s">
        <v>415</v>
      </c>
      <c r="B275" s="2">
        <v>308</v>
      </c>
      <c r="C275" s="496" t="s">
        <v>412</v>
      </c>
      <c r="D275" s="2">
        <v>30803</v>
      </c>
      <c r="E275" s="496" t="s">
        <v>414</v>
      </c>
      <c r="F275" s="546">
        <v>2000</v>
      </c>
      <c r="G275" s="546">
        <v>25411</v>
      </c>
      <c r="H275" s="565" t="str">
        <f>LOOKUP(G275,[14]lista!$F$3:$F$148,[14]lista!$G$3:$G$148)</f>
        <v>MATERIALES, ACCESORIOS Y SUMINISTROS MÉDICOS</v>
      </c>
      <c r="I275" s="547">
        <f>BIENESTAR!I28</f>
        <v>30000</v>
      </c>
      <c r="J275" s="77">
        <f>BIENESTAR!J28</f>
        <v>0</v>
      </c>
      <c r="K275" s="77">
        <f>BIENESTAR!K28</f>
        <v>29998.369999999995</v>
      </c>
      <c r="L275" s="77">
        <f>BIENESTAR!L28</f>
        <v>0</v>
      </c>
      <c r="M275" s="77">
        <f>BIENESTAR!M28</f>
        <v>0</v>
      </c>
      <c r="N275" s="77">
        <f>BIENESTAR!N28</f>
        <v>0</v>
      </c>
      <c r="O275" s="77">
        <f>BIENESTAR!O28</f>
        <v>1.63</v>
      </c>
      <c r="P275" s="77">
        <f>BIENESTAR!P28</f>
        <v>0</v>
      </c>
      <c r="Q275" s="77">
        <f>BIENESTAR!Q28</f>
        <v>0</v>
      </c>
      <c r="R275" s="77">
        <f>BIENESTAR!R28</f>
        <v>0</v>
      </c>
      <c r="S275" s="77">
        <f>BIENESTAR!S28</f>
        <v>0</v>
      </c>
      <c r="T275" s="77">
        <f>BIENESTAR!T28</f>
        <v>0</v>
      </c>
      <c r="U275" s="77">
        <f>BIENESTAR!U28</f>
        <v>0</v>
      </c>
      <c r="V275" s="588">
        <f t="shared" si="25"/>
        <v>29999.999999999996</v>
      </c>
      <c r="W275" s="77"/>
      <c r="X275" s="77"/>
    </row>
    <row r="276" spans="1:24" ht="18" customHeight="1" x14ac:dyDescent="0.25">
      <c r="A276" s="435" t="s">
        <v>415</v>
      </c>
      <c r="B276" s="2">
        <v>308</v>
      </c>
      <c r="C276" s="496" t="s">
        <v>412</v>
      </c>
      <c r="D276" s="2">
        <v>30803</v>
      </c>
      <c r="E276" s="496" t="s">
        <v>414</v>
      </c>
      <c r="F276" s="546">
        <v>2000</v>
      </c>
      <c r="G276" s="546">
        <v>29511</v>
      </c>
      <c r="H276" s="565" t="str">
        <f>LOOKUP(G276,[14]lista!$F$3:$F$148,[14]lista!$G$3:$G$148)</f>
        <v>REFACCIONES Y ACCESORIOS MENORES DE EQUIPO E INSTRUMENTAL MÉDICO Y DE LABORATORIO</v>
      </c>
      <c r="I276" s="547">
        <f>BIENESTAR!I29</f>
        <v>36000</v>
      </c>
      <c r="J276" s="77">
        <f>BIENESTAR!J29</f>
        <v>0</v>
      </c>
      <c r="K276" s="77">
        <f>BIENESTAR!K29</f>
        <v>35987.700000000004</v>
      </c>
      <c r="L276" s="77">
        <f>BIENESTAR!L29</f>
        <v>0</v>
      </c>
      <c r="M276" s="77">
        <f>BIENESTAR!M29</f>
        <v>0</v>
      </c>
      <c r="N276" s="77">
        <f>BIENESTAR!N29</f>
        <v>0</v>
      </c>
      <c r="O276" s="77">
        <f>BIENESTAR!O29</f>
        <v>12.3</v>
      </c>
      <c r="P276" s="77">
        <f>BIENESTAR!P29</f>
        <v>0</v>
      </c>
      <c r="Q276" s="77">
        <f>BIENESTAR!Q29</f>
        <v>0</v>
      </c>
      <c r="R276" s="77">
        <f>BIENESTAR!R29</f>
        <v>0</v>
      </c>
      <c r="S276" s="77">
        <f>BIENESTAR!S29</f>
        <v>0</v>
      </c>
      <c r="T276" s="77">
        <f>BIENESTAR!T29</f>
        <v>0</v>
      </c>
      <c r="U276" s="77">
        <f>BIENESTAR!U29</f>
        <v>0</v>
      </c>
      <c r="V276" s="588">
        <f t="shared" si="25"/>
        <v>36000.000000000007</v>
      </c>
      <c r="W276" s="239"/>
      <c r="X276" s="77"/>
    </row>
    <row r="277" spans="1:24" ht="28.5" x14ac:dyDescent="0.25">
      <c r="A277" s="2">
        <f>'[17]21111'!$A$12</f>
        <v>1</v>
      </c>
      <c r="B277" s="2">
        <f>'[17]21111'!$F$2</f>
        <v>309</v>
      </c>
      <c r="C277" s="496" t="str">
        <f>'[17]21111'!$F$3</f>
        <v>SECRETARÍA DE DESARROLLO ECONÓMICO</v>
      </c>
      <c r="D277" s="2">
        <f>'[17]21111'!$F$4</f>
        <v>30901</v>
      </c>
      <c r="E277" s="496" t="str">
        <f>'[17]21111'!$F$5</f>
        <v>SECRETARÍA DE DESARROLLO ECONÓMICO</v>
      </c>
      <c r="F277" s="546">
        <v>2000</v>
      </c>
      <c r="G277" s="546">
        <v>21111</v>
      </c>
      <c r="H277" s="548" t="s">
        <v>132</v>
      </c>
      <c r="I277" s="547">
        <f>'SEC ECONOMICO'!I15</f>
        <v>300000</v>
      </c>
      <c r="J277" s="77">
        <f>'SEC ECONOMICO'!J15</f>
        <v>0</v>
      </c>
      <c r="K277" s="77">
        <f>'SEC ECONOMICO'!K15</f>
        <v>75000</v>
      </c>
      <c r="L277" s="77">
        <f>'SEC ECONOMICO'!L15</f>
        <v>0</v>
      </c>
      <c r="M277" s="77">
        <f>'SEC ECONOMICO'!M15</f>
        <v>75000</v>
      </c>
      <c r="N277" s="77">
        <f>'SEC ECONOMICO'!N15</f>
        <v>0</v>
      </c>
      <c r="O277" s="77">
        <f>'SEC ECONOMICO'!O15</f>
        <v>0</v>
      </c>
      <c r="P277" s="77">
        <f>'SEC ECONOMICO'!P15</f>
        <v>0</v>
      </c>
      <c r="Q277" s="77">
        <f>'SEC ECONOMICO'!Q15</f>
        <v>75000</v>
      </c>
      <c r="R277" s="77">
        <f>'SEC ECONOMICO'!R15</f>
        <v>0</v>
      </c>
      <c r="S277" s="77">
        <f>'SEC ECONOMICO'!S15</f>
        <v>0</v>
      </c>
      <c r="T277" s="77">
        <f>'SEC ECONOMICO'!T15</f>
        <v>0</v>
      </c>
      <c r="U277" s="77">
        <f>'SEC ECONOMICO'!U15</f>
        <v>75000</v>
      </c>
      <c r="V277" s="588">
        <f t="shared" si="25"/>
        <v>300000</v>
      </c>
      <c r="W277" s="2"/>
      <c r="X277" s="2"/>
    </row>
    <row r="278" spans="1:24" ht="28.5" x14ac:dyDescent="0.25">
      <c r="A278" s="2">
        <f>'[17]21111'!$A$12</f>
        <v>1</v>
      </c>
      <c r="B278" s="2">
        <f>'[17]21111'!$F$2</f>
        <v>309</v>
      </c>
      <c r="C278" s="496" t="str">
        <f>'[17]21111'!$F$3</f>
        <v>SECRETARÍA DE DESARROLLO ECONÓMICO</v>
      </c>
      <c r="D278" s="2">
        <v>30903</v>
      </c>
      <c r="E278" s="496" t="str">
        <f>'[17]21111'!$F$5</f>
        <v>SECRETARÍA DE DESARROLLO ECONÓMICO</v>
      </c>
      <c r="F278" s="546">
        <v>2000</v>
      </c>
      <c r="G278" s="546">
        <v>21111</v>
      </c>
      <c r="H278" s="548" t="s">
        <v>132</v>
      </c>
      <c r="I278" s="547">
        <f>'SEC ECONOMICO'!I16</f>
        <v>71287.66</v>
      </c>
      <c r="J278" s="77">
        <f>'SEC ECONOMICO'!J16</f>
        <v>0</v>
      </c>
      <c r="K278" s="77">
        <f>'SEC ECONOMICO'!K16</f>
        <v>3000</v>
      </c>
      <c r="L278" s="77">
        <f>'SEC ECONOMICO'!L16</f>
        <v>0</v>
      </c>
      <c r="M278" s="77">
        <f>'SEC ECONOMICO'!M16</f>
        <v>0</v>
      </c>
      <c r="N278" s="77">
        <f>'SEC ECONOMICO'!N16</f>
        <v>3000</v>
      </c>
      <c r="O278" s="77">
        <f>'SEC ECONOMICO'!O16</f>
        <v>0</v>
      </c>
      <c r="P278" s="77">
        <f>'SEC ECONOMICO'!P16</f>
        <v>59287.66</v>
      </c>
      <c r="Q278" s="77">
        <f>'SEC ECONOMICO'!Q16</f>
        <v>3000</v>
      </c>
      <c r="R278" s="77">
        <f>'SEC ECONOMICO'!R16</f>
        <v>0</v>
      </c>
      <c r="S278" s="77">
        <f>'SEC ECONOMICO'!S16</f>
        <v>0</v>
      </c>
      <c r="T278" s="77">
        <f>'SEC ECONOMICO'!T16</f>
        <v>0</v>
      </c>
      <c r="U278" s="77">
        <f>'SEC ECONOMICO'!U16</f>
        <v>3000</v>
      </c>
      <c r="V278" s="588">
        <f t="shared" si="25"/>
        <v>71287.66</v>
      </c>
      <c r="W278" s="2"/>
      <c r="X278" s="2"/>
    </row>
    <row r="279" spans="1:24" ht="18" customHeight="1" x14ac:dyDescent="0.25">
      <c r="A279" s="2">
        <f>'[17]21111'!$A$12</f>
        <v>1</v>
      </c>
      <c r="B279" s="2">
        <f>'[17]21111'!$F$2</f>
        <v>309</v>
      </c>
      <c r="C279" s="496" t="str">
        <f>'[17]21111'!$F$3</f>
        <v>SECRETARÍA DE DESARROLLO ECONÓMICO</v>
      </c>
      <c r="D279" s="2">
        <v>30903</v>
      </c>
      <c r="E279" s="496" t="str">
        <f>'[17]21111'!$F$5</f>
        <v>SECRETARÍA DE DESARROLLO ECONÓMICO</v>
      </c>
      <c r="F279" s="546">
        <v>2000</v>
      </c>
      <c r="G279" s="546">
        <v>21511</v>
      </c>
      <c r="H279" s="548" t="s">
        <v>136</v>
      </c>
      <c r="I279" s="547">
        <f>'SEC ECONOMICO'!I20</f>
        <v>30000</v>
      </c>
      <c r="J279" s="77">
        <f>'SEC ECONOMICO'!J20</f>
        <v>0</v>
      </c>
      <c r="K279" s="77">
        <f>'SEC ECONOMICO'!K20</f>
        <v>6000</v>
      </c>
      <c r="L279" s="77">
        <f>'SEC ECONOMICO'!L20</f>
        <v>0</v>
      </c>
      <c r="M279" s="77">
        <f>'SEC ECONOMICO'!M20</f>
        <v>6000</v>
      </c>
      <c r="N279" s="77">
        <f>'SEC ECONOMICO'!N20</f>
        <v>0</v>
      </c>
      <c r="O279" s="77">
        <f>'SEC ECONOMICO'!O20</f>
        <v>0</v>
      </c>
      <c r="P279" s="77">
        <f>'SEC ECONOMICO'!P20</f>
        <v>6000</v>
      </c>
      <c r="Q279" s="77">
        <f>'SEC ECONOMICO'!Q20</f>
        <v>0</v>
      </c>
      <c r="R279" s="77">
        <f>'SEC ECONOMICO'!R20</f>
        <v>6000</v>
      </c>
      <c r="S279" s="77">
        <f>'SEC ECONOMICO'!S20</f>
        <v>0</v>
      </c>
      <c r="T279" s="77">
        <f>'SEC ECONOMICO'!T20</f>
        <v>6000</v>
      </c>
      <c r="U279" s="77">
        <f>'SEC ECONOMICO'!U20</f>
        <v>0</v>
      </c>
      <c r="V279" s="588">
        <f t="shared" si="25"/>
        <v>30000</v>
      </c>
      <c r="W279" s="1"/>
      <c r="X279" s="1"/>
    </row>
    <row r="280" spans="1:24" ht="18" customHeight="1" x14ac:dyDescent="0.25">
      <c r="A280" s="2">
        <f>'[17]21111'!$A$12</f>
        <v>1</v>
      </c>
      <c r="B280" s="2">
        <f>'[17]21111'!$F$2</f>
        <v>309</v>
      </c>
      <c r="C280" s="496" t="str">
        <f>'[17]21111'!$F$3</f>
        <v>SECRETARÍA DE DESARROLLO ECONÓMICO</v>
      </c>
      <c r="D280" s="2">
        <f>'[17]21111'!$F$4</f>
        <v>30901</v>
      </c>
      <c r="E280" s="496" t="str">
        <f>'[17]21111'!$F$5</f>
        <v>SECRETARÍA DE DESARROLLO ECONÓMICO</v>
      </c>
      <c r="F280" s="546">
        <v>2000</v>
      </c>
      <c r="G280" s="546">
        <v>21611</v>
      </c>
      <c r="H280" s="548" t="s">
        <v>137</v>
      </c>
      <c r="I280" s="547">
        <f>'SEC ECONOMICO'!I21</f>
        <v>30000</v>
      </c>
      <c r="J280" s="77">
        <f>'SEC ECONOMICO'!J21</f>
        <v>0</v>
      </c>
      <c r="K280" s="77">
        <f>'SEC ECONOMICO'!K21</f>
        <v>5999.9999999999991</v>
      </c>
      <c r="L280" s="77">
        <f>'SEC ECONOMICO'!L21</f>
        <v>0</v>
      </c>
      <c r="M280" s="77">
        <f>'SEC ECONOMICO'!M21</f>
        <v>5999.9999999999991</v>
      </c>
      <c r="N280" s="77">
        <f>'SEC ECONOMICO'!N21</f>
        <v>0</v>
      </c>
      <c r="O280" s="77">
        <f>'SEC ECONOMICO'!O21</f>
        <v>0</v>
      </c>
      <c r="P280" s="77">
        <f>'SEC ECONOMICO'!P21</f>
        <v>5999.9999999999991</v>
      </c>
      <c r="Q280" s="77">
        <f>'SEC ECONOMICO'!Q21</f>
        <v>0</v>
      </c>
      <c r="R280" s="77">
        <f>'SEC ECONOMICO'!R21</f>
        <v>5999.9999999999991</v>
      </c>
      <c r="S280" s="77">
        <f>'SEC ECONOMICO'!S21</f>
        <v>0</v>
      </c>
      <c r="T280" s="77">
        <f>'SEC ECONOMICO'!T21</f>
        <v>0</v>
      </c>
      <c r="U280" s="77">
        <f>'SEC ECONOMICO'!U21</f>
        <v>5999.9999999999991</v>
      </c>
      <c r="V280" s="588">
        <f t="shared" si="25"/>
        <v>29999.999999999996</v>
      </c>
      <c r="W280" s="239"/>
      <c r="X280" s="1"/>
    </row>
    <row r="281" spans="1:24" ht="18" customHeight="1" x14ac:dyDescent="0.25">
      <c r="A281" s="2">
        <f>'[17]21111'!$A$12</f>
        <v>1</v>
      </c>
      <c r="B281" s="2">
        <f>'[17]21111'!$F$2</f>
        <v>309</v>
      </c>
      <c r="C281" s="496" t="str">
        <f>'[17]21111'!$F$3</f>
        <v>SECRETARÍA DE DESARROLLO ECONÓMICO</v>
      </c>
      <c r="D281" s="2">
        <v>30903</v>
      </c>
      <c r="E281" s="496" t="str">
        <f>'[17]21111'!$F$5</f>
        <v>SECRETARÍA DE DESARROLLO ECONÓMICO</v>
      </c>
      <c r="F281" s="546">
        <v>2000</v>
      </c>
      <c r="G281" s="546">
        <v>21711</v>
      </c>
      <c r="H281" s="548" t="s">
        <v>138</v>
      </c>
      <c r="I281" s="547">
        <f>'SEC ECONOMICO'!I22</f>
        <v>15000</v>
      </c>
      <c r="J281" s="77">
        <f>'SEC ECONOMICO'!J22</f>
        <v>0</v>
      </c>
      <c r="K281" s="77">
        <f>'SEC ECONOMICO'!K22</f>
        <v>0</v>
      </c>
      <c r="L281" s="77">
        <f>'SEC ECONOMICO'!L22</f>
        <v>5000</v>
      </c>
      <c r="M281" s="77">
        <f>'SEC ECONOMICO'!M22</f>
        <v>0</v>
      </c>
      <c r="N281" s="77">
        <f>'SEC ECONOMICO'!N22</f>
        <v>0</v>
      </c>
      <c r="O281" s="77">
        <f>'SEC ECONOMICO'!O22</f>
        <v>0</v>
      </c>
      <c r="P281" s="77">
        <f>'SEC ECONOMICO'!P22</f>
        <v>5000</v>
      </c>
      <c r="Q281" s="77">
        <f>'SEC ECONOMICO'!Q22</f>
        <v>0</v>
      </c>
      <c r="R281" s="77">
        <f>'SEC ECONOMICO'!R22</f>
        <v>0</v>
      </c>
      <c r="S281" s="77">
        <f>'SEC ECONOMICO'!S22</f>
        <v>0</v>
      </c>
      <c r="T281" s="77">
        <f>'SEC ECONOMICO'!T22</f>
        <v>5000</v>
      </c>
      <c r="U281" s="77">
        <f>'SEC ECONOMICO'!U22</f>
        <v>0</v>
      </c>
      <c r="V281" s="588">
        <f t="shared" si="25"/>
        <v>15000</v>
      </c>
      <c r="W281" s="239"/>
      <c r="X281" s="1"/>
    </row>
    <row r="282" spans="1:24" ht="18" customHeight="1" x14ac:dyDescent="0.25">
      <c r="A282" s="2">
        <f>'[17]21111'!$A$12</f>
        <v>1</v>
      </c>
      <c r="B282" s="2">
        <f>'[17]21111'!$F$2</f>
        <v>309</v>
      </c>
      <c r="C282" s="496" t="str">
        <f>'[17]21111'!$F$3</f>
        <v>SECRETARÍA DE DESARROLLO ECONÓMICO</v>
      </c>
      <c r="D282" s="2">
        <f>'[17]21111'!$F$4</f>
        <v>30901</v>
      </c>
      <c r="E282" s="496" t="str">
        <f>'[17]21111'!$F$5</f>
        <v>SECRETARÍA DE DESARROLLO ECONÓMICO</v>
      </c>
      <c r="F282" s="546">
        <v>2000</v>
      </c>
      <c r="G282" s="546">
        <v>26111</v>
      </c>
      <c r="H282" s="548" t="s">
        <v>157</v>
      </c>
      <c r="I282" s="547">
        <f>'SEC ECONOMICO'!I41</f>
        <v>4000</v>
      </c>
      <c r="J282" s="77">
        <f>'SEC ECONOMICO'!J41</f>
        <v>310.5</v>
      </c>
      <c r="K282" s="77">
        <f>'SEC ECONOMICO'!K41</f>
        <v>379</v>
      </c>
      <c r="L282" s="77">
        <f>'SEC ECONOMICO'!L41</f>
        <v>310.5</v>
      </c>
      <c r="M282" s="77">
        <f>'SEC ECONOMICO'!M41</f>
        <v>310.5</v>
      </c>
      <c r="N282" s="77">
        <f>'SEC ECONOMICO'!N41</f>
        <v>379</v>
      </c>
      <c r="O282" s="77">
        <f>'SEC ECONOMICO'!O41</f>
        <v>310.5</v>
      </c>
      <c r="P282" s="77">
        <f>'SEC ECONOMICO'!P41</f>
        <v>310.5</v>
      </c>
      <c r="Q282" s="77">
        <f>'SEC ECONOMICO'!Q41</f>
        <v>379</v>
      </c>
      <c r="R282" s="77">
        <f>'SEC ECONOMICO'!R41</f>
        <v>310.5</v>
      </c>
      <c r="S282" s="77">
        <f>'SEC ECONOMICO'!S41</f>
        <v>310.5</v>
      </c>
      <c r="T282" s="77">
        <f>'SEC ECONOMICO'!T41</f>
        <v>379</v>
      </c>
      <c r="U282" s="77">
        <f>'SEC ECONOMICO'!U41</f>
        <v>310.5</v>
      </c>
      <c r="V282" s="588">
        <f t="shared" si="25"/>
        <v>4000</v>
      </c>
      <c r="W282" s="1"/>
      <c r="X282" s="1"/>
    </row>
    <row r="283" spans="1:24" ht="18" customHeight="1" x14ac:dyDescent="0.25">
      <c r="A283" s="2">
        <f>'[17]21111'!$A$12</f>
        <v>1</v>
      </c>
      <c r="B283" s="2">
        <f>'[17]21111'!$F$2</f>
        <v>309</v>
      </c>
      <c r="C283" s="496" t="str">
        <f>'[17]21111'!$F$3</f>
        <v>SECRETARÍA DE DESARROLLO ECONÓMICO</v>
      </c>
      <c r="D283" s="2">
        <v>30903</v>
      </c>
      <c r="E283" s="496" t="str">
        <f>'[17]21111'!$F$5</f>
        <v>SECRETARÍA DE DESARROLLO ECONÓMICO</v>
      </c>
      <c r="F283" s="555">
        <v>3000</v>
      </c>
      <c r="G283" s="555">
        <v>32911</v>
      </c>
      <c r="H283" s="556" t="s">
        <v>192</v>
      </c>
      <c r="I283" s="557">
        <f t="shared" ref="I283:I285" si="27">SUM(J283:U283)</f>
        <v>300000</v>
      </c>
      <c r="J283" s="77">
        <f>'SEC ECONOMICO'!J71</f>
        <v>0</v>
      </c>
      <c r="K283" s="77">
        <f>'SEC ECONOMICO'!K71</f>
        <v>60000</v>
      </c>
      <c r="L283" s="77">
        <f>'SEC ECONOMICO'!L71</f>
        <v>0</v>
      </c>
      <c r="M283" s="77">
        <f>'SEC ECONOMICO'!M71</f>
        <v>60000</v>
      </c>
      <c r="N283" s="77">
        <f>'SEC ECONOMICO'!N71</f>
        <v>0</v>
      </c>
      <c r="O283" s="77">
        <f>'SEC ECONOMICO'!O71</f>
        <v>0</v>
      </c>
      <c r="P283" s="77">
        <f>'SEC ECONOMICO'!P71</f>
        <v>60000</v>
      </c>
      <c r="Q283" s="77">
        <f>'SEC ECONOMICO'!Q71</f>
        <v>0</v>
      </c>
      <c r="R283" s="77">
        <f>'SEC ECONOMICO'!R71</f>
        <v>60000</v>
      </c>
      <c r="S283" s="77">
        <f>'SEC ECONOMICO'!S71</f>
        <v>0</v>
      </c>
      <c r="T283" s="77">
        <f>'SEC ECONOMICO'!T71</f>
        <v>60000</v>
      </c>
      <c r="U283" s="77">
        <f>'SEC ECONOMICO'!U71</f>
        <v>0</v>
      </c>
      <c r="V283" s="588">
        <f t="shared" si="25"/>
        <v>300000</v>
      </c>
      <c r="W283" s="1"/>
      <c r="X283" s="1"/>
    </row>
    <row r="284" spans="1:24" ht="18" customHeight="1" x14ac:dyDescent="0.25">
      <c r="A284" s="2">
        <f>'[17]21111'!$A$12</f>
        <v>1</v>
      </c>
      <c r="B284" s="2">
        <f>'[17]21111'!$F$2</f>
        <v>309</v>
      </c>
      <c r="C284" s="496" t="str">
        <f>'[17]21111'!$F$3</f>
        <v>SECRETARÍA DE DESARROLLO ECONÓMICO</v>
      </c>
      <c r="D284" s="2">
        <v>30903</v>
      </c>
      <c r="E284" s="496" t="str">
        <f>'[17]21111'!$F$5</f>
        <v>SECRETARÍA DE DESARROLLO ECONÓMICO</v>
      </c>
      <c r="F284" s="555">
        <v>3000</v>
      </c>
      <c r="G284" s="555">
        <v>33411</v>
      </c>
      <c r="H284" s="556" t="s">
        <v>196</v>
      </c>
      <c r="I284" s="557">
        <f t="shared" si="27"/>
        <v>150000</v>
      </c>
      <c r="J284" s="77">
        <f>'SEC ECONOMICO'!J75</f>
        <v>0</v>
      </c>
      <c r="K284" s="77">
        <f>'SEC ECONOMICO'!K75</f>
        <v>30000</v>
      </c>
      <c r="L284" s="77">
        <f>'SEC ECONOMICO'!L75</f>
        <v>0</v>
      </c>
      <c r="M284" s="77">
        <f>'SEC ECONOMICO'!M75</f>
        <v>30000</v>
      </c>
      <c r="N284" s="77">
        <f>'SEC ECONOMICO'!N75</f>
        <v>0</v>
      </c>
      <c r="O284" s="77">
        <f>'SEC ECONOMICO'!O75</f>
        <v>0</v>
      </c>
      <c r="P284" s="77">
        <f>'SEC ECONOMICO'!P75</f>
        <v>30000</v>
      </c>
      <c r="Q284" s="77">
        <f>'SEC ECONOMICO'!Q75</f>
        <v>0</v>
      </c>
      <c r="R284" s="77">
        <f>'SEC ECONOMICO'!R75</f>
        <v>30000</v>
      </c>
      <c r="S284" s="77">
        <f>'SEC ECONOMICO'!S75</f>
        <v>0</v>
      </c>
      <c r="T284" s="77">
        <f>'SEC ECONOMICO'!T75</f>
        <v>30000</v>
      </c>
      <c r="U284" s="77">
        <f>'SEC ECONOMICO'!U75</f>
        <v>0</v>
      </c>
      <c r="V284" s="588">
        <f t="shared" si="25"/>
        <v>150000</v>
      </c>
      <c r="W284" s="1"/>
      <c r="X284" s="1"/>
    </row>
    <row r="285" spans="1:24" ht="30" x14ac:dyDescent="0.25">
      <c r="A285" s="2">
        <f>'[17]21111'!$A$12</f>
        <v>1</v>
      </c>
      <c r="B285" s="2">
        <f>'[17]21111'!$F$2</f>
        <v>309</v>
      </c>
      <c r="C285" s="496" t="str">
        <f>'[17]21111'!$F$3</f>
        <v>SECRETARÍA DE DESARROLLO ECONÓMICO</v>
      </c>
      <c r="D285" s="2">
        <f>'[17]21111'!$F$4</f>
        <v>30901</v>
      </c>
      <c r="E285" s="496" t="str">
        <f>'[17]21111'!$F$5</f>
        <v>SECRETARÍA DE DESARROLLO ECONÓMICO</v>
      </c>
      <c r="F285" s="598">
        <v>3000</v>
      </c>
      <c r="G285" s="598">
        <v>33611</v>
      </c>
      <c r="H285" s="599" t="s">
        <v>198</v>
      </c>
      <c r="I285" s="559">
        <f t="shared" si="27"/>
        <v>55672.957999999999</v>
      </c>
      <c r="J285" s="77">
        <f>'SEC ECONOMICO'!J77</f>
        <v>0</v>
      </c>
      <c r="K285" s="77">
        <f>'SEC ECONOMICO'!K77</f>
        <v>6952.0320000000002</v>
      </c>
      <c r="L285" s="77">
        <f>'SEC ECONOMICO'!L77</f>
        <v>0</v>
      </c>
      <c r="M285" s="77">
        <f>'SEC ECONOMICO'!M77</f>
        <v>6952.0320000000002</v>
      </c>
      <c r="N285" s="77">
        <f>'SEC ECONOMICO'!N77</f>
        <v>0</v>
      </c>
      <c r="O285" s="77">
        <f>'SEC ECONOMICO'!O77</f>
        <v>0</v>
      </c>
      <c r="P285" s="119">
        <f>6952.03+20912.8</f>
        <v>27864.829999999998</v>
      </c>
      <c r="Q285" s="77">
        <f>'SEC ECONOMICO'!Q77</f>
        <v>0</v>
      </c>
      <c r="R285" s="77">
        <f>'SEC ECONOMICO'!R77</f>
        <v>6952.0320000000002</v>
      </c>
      <c r="S285" s="77">
        <f>'SEC ECONOMICO'!S77</f>
        <v>0</v>
      </c>
      <c r="T285" s="77">
        <f>'SEC ECONOMICO'!T77</f>
        <v>6952.0320000000002</v>
      </c>
      <c r="U285" s="77">
        <f>'SEC ECONOMICO'!U77</f>
        <v>0</v>
      </c>
      <c r="V285" s="588">
        <f t="shared" si="25"/>
        <v>55672.957999999999</v>
      </c>
      <c r="W285" s="1"/>
      <c r="X285" s="1"/>
    </row>
    <row r="286" spans="1:24" ht="18" customHeight="1" x14ac:dyDescent="0.25">
      <c r="A286" s="2">
        <f>'[17]21111'!$A$12</f>
        <v>1</v>
      </c>
      <c r="B286" s="2">
        <f>'[17]21111'!$F$2</f>
        <v>309</v>
      </c>
      <c r="C286" s="496" t="str">
        <f>'[17]21111'!$F$3</f>
        <v>SECRETARÍA DE DESARROLLO ECONÓMICO</v>
      </c>
      <c r="D286" s="2">
        <f>'[17]21111'!$F$4</f>
        <v>30901</v>
      </c>
      <c r="E286" s="496" t="str">
        <f>'[17]21111'!$F$5</f>
        <v>SECRETARÍA DE DESARROLLO ECONÓMICO</v>
      </c>
      <c r="F286" s="2">
        <v>5000</v>
      </c>
      <c r="G286" s="2">
        <v>51112</v>
      </c>
      <c r="H286" s="259" t="s">
        <v>246</v>
      </c>
      <c r="I286" s="77">
        <f>'SEC ECONOMICO'!I123</f>
        <v>80000</v>
      </c>
      <c r="J286" s="77">
        <f>'SEC ECONOMICO'!J123</f>
        <v>0</v>
      </c>
      <c r="K286" s="77">
        <f>'SEC ECONOMICO'!K123</f>
        <v>16000</v>
      </c>
      <c r="L286" s="77">
        <f>'SEC ECONOMICO'!L123</f>
        <v>0</v>
      </c>
      <c r="M286" s="77">
        <f>'SEC ECONOMICO'!M123</f>
        <v>16000</v>
      </c>
      <c r="N286" s="77">
        <f>'SEC ECONOMICO'!N123</f>
        <v>0</v>
      </c>
      <c r="O286" s="77">
        <f>'SEC ECONOMICO'!O123</f>
        <v>0</v>
      </c>
      <c r="P286" s="77">
        <f>'SEC ECONOMICO'!P123</f>
        <v>16000</v>
      </c>
      <c r="Q286" s="77">
        <f>'SEC ECONOMICO'!Q123</f>
        <v>0</v>
      </c>
      <c r="R286" s="77">
        <f>'SEC ECONOMICO'!R123</f>
        <v>16000</v>
      </c>
      <c r="S286" s="77">
        <f>'SEC ECONOMICO'!S123</f>
        <v>0</v>
      </c>
      <c r="T286" s="77">
        <f>'SEC ECONOMICO'!T123</f>
        <v>16000</v>
      </c>
      <c r="U286" s="77">
        <f>'SEC ECONOMICO'!U123</f>
        <v>0</v>
      </c>
      <c r="V286" s="588">
        <f t="shared" si="25"/>
        <v>80000</v>
      </c>
      <c r="W286" s="1"/>
      <c r="X286" s="1"/>
    </row>
    <row r="287" spans="1:24" ht="18" customHeight="1" x14ac:dyDescent="0.25">
      <c r="A287" s="2">
        <f>'[17]21111'!$A$12</f>
        <v>1</v>
      </c>
      <c r="B287" s="2">
        <f>'[17]21111'!$F$2</f>
        <v>309</v>
      </c>
      <c r="C287" s="496" t="str">
        <f>'[17]21111'!$F$3</f>
        <v>SECRETARÍA DE DESARROLLO ECONÓMICO</v>
      </c>
      <c r="D287" s="2">
        <v>30903</v>
      </c>
      <c r="E287" s="496" t="str">
        <f>'[17]21111'!$F$5</f>
        <v>SECRETARÍA DE DESARROLLO ECONÓMICO</v>
      </c>
      <c r="F287" s="2">
        <v>5000</v>
      </c>
      <c r="G287" s="2">
        <v>51212</v>
      </c>
      <c r="H287" s="259" t="s">
        <v>297</v>
      </c>
      <c r="I287" s="77">
        <f>'SEC ECONOMICO'!I124</f>
        <v>7640.53</v>
      </c>
      <c r="J287" s="77">
        <f>'SEC ECONOMICO'!J124</f>
        <v>0</v>
      </c>
      <c r="K287" s="77">
        <f>'SEC ECONOMICO'!K124</f>
        <v>0</v>
      </c>
      <c r="L287" s="77">
        <f>'SEC ECONOMICO'!L124</f>
        <v>7640.53</v>
      </c>
      <c r="M287" s="77">
        <f>'SEC ECONOMICO'!M124</f>
        <v>0</v>
      </c>
      <c r="N287" s="77">
        <f>'SEC ECONOMICO'!N124</f>
        <v>0</v>
      </c>
      <c r="O287" s="77">
        <f>'SEC ECONOMICO'!O124</f>
        <v>0</v>
      </c>
      <c r="P287" s="77">
        <f>'SEC ECONOMICO'!P124</f>
        <v>0</v>
      </c>
      <c r="Q287" s="77">
        <f>'SEC ECONOMICO'!Q124</f>
        <v>0</v>
      </c>
      <c r="R287" s="77">
        <f>'SEC ECONOMICO'!R124</f>
        <v>0</v>
      </c>
      <c r="S287" s="77">
        <f>'SEC ECONOMICO'!S124</f>
        <v>0</v>
      </c>
      <c r="T287" s="77">
        <f>'SEC ECONOMICO'!T124</f>
        <v>0</v>
      </c>
      <c r="U287" s="77">
        <f>'SEC ECONOMICO'!U124</f>
        <v>0</v>
      </c>
      <c r="V287" s="588">
        <f t="shared" si="25"/>
        <v>7640.53</v>
      </c>
      <c r="W287" s="1"/>
      <c r="X287" s="1"/>
    </row>
    <row r="288" spans="1:24" ht="18" customHeight="1" x14ac:dyDescent="0.25">
      <c r="A288" s="2">
        <f>'[17]21111'!$A$12</f>
        <v>1</v>
      </c>
      <c r="B288" s="2">
        <f>'[17]21111'!$F$2</f>
        <v>309</v>
      </c>
      <c r="C288" s="496" t="str">
        <f>'[17]21111'!$F$3</f>
        <v>SECRETARÍA DE DESARROLLO ECONÓMICO</v>
      </c>
      <c r="D288" s="2">
        <f>'[17]21111'!$F$4</f>
        <v>30901</v>
      </c>
      <c r="E288" s="496" t="str">
        <f>'[17]21111'!$F$5</f>
        <v>SECRETARÍA DE DESARROLLO ECONÓMICO</v>
      </c>
      <c r="F288" s="2">
        <v>5000</v>
      </c>
      <c r="G288" s="2">
        <v>54112</v>
      </c>
      <c r="H288" s="259" t="s">
        <v>256</v>
      </c>
      <c r="I288" s="77">
        <f>'SEC ECONOMICO'!I134</f>
        <v>43000</v>
      </c>
      <c r="J288" s="77">
        <f>'SEC ECONOMICO'!J134</f>
        <v>0</v>
      </c>
      <c r="K288" s="77">
        <f>'SEC ECONOMICO'!K134</f>
        <v>0</v>
      </c>
      <c r="L288" s="77">
        <f>'SEC ECONOMICO'!L134</f>
        <v>21500</v>
      </c>
      <c r="M288" s="77">
        <f>'SEC ECONOMICO'!M134</f>
        <v>0</v>
      </c>
      <c r="N288" s="77">
        <f>'SEC ECONOMICO'!N134</f>
        <v>0</v>
      </c>
      <c r="O288" s="77">
        <f>'SEC ECONOMICO'!O134</f>
        <v>0</v>
      </c>
      <c r="P288" s="77">
        <f>'SEC ECONOMICO'!P134</f>
        <v>0</v>
      </c>
      <c r="Q288" s="77">
        <f>'SEC ECONOMICO'!Q134</f>
        <v>21500</v>
      </c>
      <c r="R288" s="77">
        <f>'SEC ECONOMICO'!R134</f>
        <v>0</v>
      </c>
      <c r="S288" s="77">
        <f>'SEC ECONOMICO'!S134</f>
        <v>0</v>
      </c>
      <c r="T288" s="77">
        <f>'SEC ECONOMICO'!T134</f>
        <v>0</v>
      </c>
      <c r="U288" s="77">
        <f>'SEC ECONOMICO'!U134</f>
        <v>0</v>
      </c>
      <c r="V288" s="588">
        <f t="shared" si="25"/>
        <v>43000</v>
      </c>
      <c r="W288" s="1"/>
      <c r="X288" s="1"/>
    </row>
    <row r="289" spans="1:24" ht="28.5" x14ac:dyDescent="0.25">
      <c r="A289" s="2" t="str">
        <f>'[18]21111'!$A$12</f>
        <v>02</v>
      </c>
      <c r="B289" s="2">
        <f>'[18]21111'!$F$2</f>
        <v>310</v>
      </c>
      <c r="C289" s="259" t="str">
        <f>'[18]21111'!$F$3</f>
        <v>SECRETARÍA DE FOMENTO TURÍSTICO</v>
      </c>
      <c r="D289" s="2">
        <f>'[18]21111'!$F$4</f>
        <v>31001</v>
      </c>
      <c r="E289" s="259" t="str">
        <f>'[18]21111'!$F$5</f>
        <v>SECRETARÍA DE FOMENTO TURÍSTICO</v>
      </c>
      <c r="F289" s="546">
        <v>2000</v>
      </c>
      <c r="G289" s="546">
        <v>21111</v>
      </c>
      <c r="H289" s="548" t="s">
        <v>132</v>
      </c>
      <c r="I289" s="547">
        <f>TURISMO!I15</f>
        <v>67304.800000000003</v>
      </c>
      <c r="J289" s="77">
        <f>TURISMO!J15</f>
        <v>17030</v>
      </c>
      <c r="K289" s="77">
        <f>TURISMO!K15</f>
        <v>19943</v>
      </c>
      <c r="L289" s="77">
        <f>TURISMO!L15</f>
        <v>30331.8</v>
      </c>
      <c r="M289" s="77">
        <f>TURISMO!M15</f>
        <v>0</v>
      </c>
      <c r="N289" s="77">
        <f>TURISMO!N15</f>
        <v>0</v>
      </c>
      <c r="O289" s="77">
        <f>TURISMO!O15</f>
        <v>0</v>
      </c>
      <c r="P289" s="77">
        <f>TURISMO!P15</f>
        <v>0</v>
      </c>
      <c r="Q289" s="77">
        <f>TURISMO!Q15</f>
        <v>0</v>
      </c>
      <c r="R289" s="77">
        <f>TURISMO!R15</f>
        <v>0</v>
      </c>
      <c r="S289" s="77">
        <f>TURISMO!S15</f>
        <v>0</v>
      </c>
      <c r="T289" s="77">
        <f>TURISMO!T15</f>
        <v>0</v>
      </c>
      <c r="U289" s="77">
        <f>TURISMO!U15</f>
        <v>0</v>
      </c>
      <c r="V289" s="588">
        <f>SUM(J289:U289)</f>
        <v>67304.800000000003</v>
      </c>
      <c r="W289" s="2"/>
      <c r="X289" s="2"/>
    </row>
    <row r="290" spans="1:24" ht="42.75" x14ac:dyDescent="0.25">
      <c r="A290" s="2" t="str">
        <f>'[18]21111'!$A$12</f>
        <v>02</v>
      </c>
      <c r="B290" s="2">
        <f>'[18]21111'!$F$2</f>
        <v>310</v>
      </c>
      <c r="C290" s="259" t="str">
        <f>'[18]21111'!$F$3</f>
        <v>SECRETARÍA DE FOMENTO TURÍSTICO</v>
      </c>
      <c r="D290" s="2">
        <f>'[18]21111'!$F$4</f>
        <v>31001</v>
      </c>
      <c r="E290" s="259" t="str">
        <f>'[18]21111'!$F$5</f>
        <v>SECRETARÍA DE FOMENTO TURÍSTICO</v>
      </c>
      <c r="F290" s="546">
        <v>2000</v>
      </c>
      <c r="G290" s="546">
        <v>21411</v>
      </c>
      <c r="H290" s="548" t="s">
        <v>135</v>
      </c>
      <c r="I290" s="547">
        <f>TURISMO!I16</f>
        <v>5489</v>
      </c>
      <c r="J290" s="77">
        <f>TURISMO!J16</f>
        <v>0</v>
      </c>
      <c r="K290" s="77">
        <f>TURISMO!K16</f>
        <v>1989</v>
      </c>
      <c r="L290" s="77">
        <f>TURISMO!L16</f>
        <v>3500</v>
      </c>
      <c r="M290" s="77">
        <f>TURISMO!M16</f>
        <v>0</v>
      </c>
      <c r="N290" s="77">
        <f>TURISMO!N16</f>
        <v>0</v>
      </c>
      <c r="O290" s="77">
        <f>TURISMO!O16</f>
        <v>0</v>
      </c>
      <c r="P290" s="77">
        <f>TURISMO!P16</f>
        <v>0</v>
      </c>
      <c r="Q290" s="77">
        <f>TURISMO!Q16</f>
        <v>0</v>
      </c>
      <c r="R290" s="77">
        <f>TURISMO!R16</f>
        <v>0</v>
      </c>
      <c r="S290" s="77">
        <f>TURISMO!S16</f>
        <v>0</v>
      </c>
      <c r="T290" s="77">
        <f>TURISMO!T16</f>
        <v>0</v>
      </c>
      <c r="U290" s="77">
        <f>TURISMO!U16</f>
        <v>0</v>
      </c>
      <c r="V290" s="588">
        <f t="shared" si="25"/>
        <v>5489</v>
      </c>
      <c r="W290" s="1"/>
      <c r="X290" s="1"/>
    </row>
    <row r="291" spans="1:24" ht="18" customHeight="1" x14ac:dyDescent="0.25">
      <c r="A291" s="2" t="str">
        <f>'[18]21111'!$A$12</f>
        <v>02</v>
      </c>
      <c r="B291" s="2">
        <f>'[18]21111'!$F$2</f>
        <v>310</v>
      </c>
      <c r="C291" s="259" t="str">
        <f>'[18]21111'!$F$3</f>
        <v>SECRETARÍA DE FOMENTO TURÍSTICO</v>
      </c>
      <c r="D291" s="2">
        <f>'[18]21111'!$F$4</f>
        <v>31001</v>
      </c>
      <c r="E291" s="259" t="str">
        <f>'[18]21111'!$F$5</f>
        <v>SECRETARÍA DE FOMENTO TURÍSTICO</v>
      </c>
      <c r="F291" s="546">
        <v>2000</v>
      </c>
      <c r="G291" s="546">
        <v>21511</v>
      </c>
      <c r="H291" s="548" t="s">
        <v>136</v>
      </c>
      <c r="I291" s="547">
        <f>TURISMO!I17</f>
        <v>10904</v>
      </c>
      <c r="J291" s="77">
        <f>TURISMO!J17</f>
        <v>0</v>
      </c>
      <c r="K291" s="77">
        <f>TURISMO!K17</f>
        <v>0</v>
      </c>
      <c r="L291" s="77">
        <f>TURISMO!L17</f>
        <v>0</v>
      </c>
      <c r="M291" s="77">
        <f>TURISMO!M17</f>
        <v>10904</v>
      </c>
      <c r="N291" s="77">
        <f>TURISMO!N17</f>
        <v>0</v>
      </c>
      <c r="O291" s="77">
        <f>TURISMO!O17</f>
        <v>0</v>
      </c>
      <c r="P291" s="77">
        <f>TURISMO!P17</f>
        <v>0</v>
      </c>
      <c r="Q291" s="77">
        <f>TURISMO!Q17</f>
        <v>0</v>
      </c>
      <c r="R291" s="77">
        <f>TURISMO!R17</f>
        <v>0</v>
      </c>
      <c r="S291" s="77">
        <f>TURISMO!S17</f>
        <v>0</v>
      </c>
      <c r="T291" s="77">
        <f>TURISMO!T17</f>
        <v>0</v>
      </c>
      <c r="U291" s="77">
        <f>TURISMO!U17</f>
        <v>0</v>
      </c>
      <c r="V291" s="588">
        <f t="shared" si="25"/>
        <v>10904</v>
      </c>
      <c r="W291" s="1"/>
      <c r="X291" s="1"/>
    </row>
    <row r="292" spans="1:24" ht="18" customHeight="1" x14ac:dyDescent="0.25">
      <c r="A292" s="2" t="str">
        <f>'[18]21111'!$A$12</f>
        <v>02</v>
      </c>
      <c r="B292" s="2">
        <f>'[18]21111'!$F$2</f>
        <v>310</v>
      </c>
      <c r="C292" s="259" t="str">
        <f>'[18]21111'!$F$3</f>
        <v>SECRETARÍA DE FOMENTO TURÍSTICO</v>
      </c>
      <c r="D292" s="2">
        <f>'[18]21111'!$F$4</f>
        <v>31001</v>
      </c>
      <c r="E292" s="259" t="str">
        <f>'[18]21111'!$F$5</f>
        <v>SECRETARÍA DE FOMENTO TURÍSTICO</v>
      </c>
      <c r="F292" s="546">
        <v>2000</v>
      </c>
      <c r="G292" s="546">
        <v>21611</v>
      </c>
      <c r="H292" s="548" t="s">
        <v>137</v>
      </c>
      <c r="I292" s="547">
        <f>TURISMO!I18</f>
        <v>87616.6</v>
      </c>
      <c r="J292" s="77">
        <f>TURISMO!J18</f>
        <v>33704</v>
      </c>
      <c r="K292" s="77">
        <f>TURISMO!K18</f>
        <v>19628.599999999999</v>
      </c>
      <c r="L292" s="77">
        <f>TURISMO!L18</f>
        <v>14284</v>
      </c>
      <c r="M292" s="77">
        <f>TURISMO!M18</f>
        <v>10000</v>
      </c>
      <c r="N292" s="77">
        <f>TURISMO!N18</f>
        <v>10000</v>
      </c>
      <c r="O292" s="77">
        <f>TURISMO!O18</f>
        <v>0</v>
      </c>
      <c r="P292" s="77">
        <f>TURISMO!P18</f>
        <v>0</v>
      </c>
      <c r="Q292" s="77">
        <f>TURISMO!Q18</f>
        <v>0</v>
      </c>
      <c r="R292" s="77">
        <f>TURISMO!R18</f>
        <v>0</v>
      </c>
      <c r="S292" s="77">
        <f>TURISMO!S18</f>
        <v>0</v>
      </c>
      <c r="T292" s="77">
        <f>TURISMO!T18</f>
        <v>0</v>
      </c>
      <c r="U292" s="77">
        <f>TURISMO!U18</f>
        <v>0</v>
      </c>
      <c r="V292" s="588">
        <f t="shared" si="25"/>
        <v>87616.6</v>
      </c>
      <c r="W292" s="239"/>
      <c r="X292" s="1"/>
    </row>
    <row r="293" spans="1:24" ht="18" customHeight="1" x14ac:dyDescent="0.25">
      <c r="A293" s="2" t="str">
        <f>'[18]21111'!$A$12</f>
        <v>02</v>
      </c>
      <c r="B293" s="2">
        <f>'[18]21111'!$F$2</f>
        <v>310</v>
      </c>
      <c r="C293" s="259" t="str">
        <f>'[18]21111'!$F$3</f>
        <v>SECRETARÍA DE FOMENTO TURÍSTICO</v>
      </c>
      <c r="D293" s="2">
        <f>'[18]21111'!$F$4</f>
        <v>31001</v>
      </c>
      <c r="E293" s="259" t="str">
        <f>'[18]21111'!$F$5</f>
        <v>SECRETARÍA DE FOMENTO TURÍSTICO</v>
      </c>
      <c r="F293" s="551">
        <v>2000</v>
      </c>
      <c r="G293" s="551">
        <v>22111</v>
      </c>
      <c r="H293" s="552" t="s">
        <v>140</v>
      </c>
      <c r="I293" s="553">
        <f>TURISMO!I19</f>
        <v>268470.78000000003</v>
      </c>
      <c r="J293" s="77">
        <f>TURISMO!J19</f>
        <v>0</v>
      </c>
      <c r="K293" s="77">
        <f>TURISMO!K19</f>
        <v>196964.78</v>
      </c>
      <c r="L293" s="77">
        <f>TURISMO!L19</f>
        <v>40654.400000000001</v>
      </c>
      <c r="M293" s="77">
        <f>TURISMO!M19</f>
        <v>30851.599999999999</v>
      </c>
      <c r="N293" s="77">
        <f>TURISMO!N19</f>
        <v>0</v>
      </c>
      <c r="O293" s="77">
        <f>TURISMO!O19</f>
        <v>0</v>
      </c>
      <c r="P293" s="77">
        <f>TURISMO!P19</f>
        <v>0</v>
      </c>
      <c r="Q293" s="77">
        <f>TURISMO!Q19</f>
        <v>0</v>
      </c>
      <c r="R293" s="77">
        <f>TURISMO!R19</f>
        <v>0</v>
      </c>
      <c r="S293" s="77">
        <f>TURISMO!S19</f>
        <v>0</v>
      </c>
      <c r="T293" s="77">
        <f>TURISMO!T19</f>
        <v>0</v>
      </c>
      <c r="U293" s="77">
        <f>TURISMO!U19</f>
        <v>0</v>
      </c>
      <c r="V293" s="588">
        <f t="shared" si="25"/>
        <v>268470.77999999997</v>
      </c>
      <c r="W293" s="1"/>
      <c r="X293" s="1"/>
    </row>
    <row r="294" spans="1:24" ht="18" customHeight="1" x14ac:dyDescent="0.25">
      <c r="A294" s="2" t="str">
        <f>'[18]21111'!$A$12</f>
        <v>02</v>
      </c>
      <c r="B294" s="2">
        <f>'[18]21111'!$F$2</f>
        <v>310</v>
      </c>
      <c r="C294" s="259" t="str">
        <f>'[18]21111'!$F$3</f>
        <v>SECRETARÍA DE FOMENTO TURÍSTICO</v>
      </c>
      <c r="D294" s="2">
        <f>'[18]21111'!$F$4</f>
        <v>31001</v>
      </c>
      <c r="E294" s="259" t="str">
        <f>'[18]21111'!$F$5</f>
        <v>SECRETARÍA DE FOMENTO TURÍSTICO</v>
      </c>
      <c r="F294" s="546">
        <v>2000</v>
      </c>
      <c r="G294" s="546">
        <v>22311</v>
      </c>
      <c r="H294" s="548" t="s">
        <v>142</v>
      </c>
      <c r="I294" s="547">
        <f>TURISMO!I20</f>
        <v>22300</v>
      </c>
      <c r="J294" s="77">
        <f>TURISMO!J20</f>
        <v>0</v>
      </c>
      <c r="K294" s="77">
        <f>TURISMO!K20</f>
        <v>0</v>
      </c>
      <c r="L294" s="77">
        <f>TURISMO!L20</f>
        <v>22300</v>
      </c>
      <c r="M294" s="77">
        <f>TURISMO!M20</f>
        <v>0</v>
      </c>
      <c r="N294" s="77">
        <f>TURISMO!N20</f>
        <v>0</v>
      </c>
      <c r="O294" s="77">
        <f>TURISMO!O20</f>
        <v>0</v>
      </c>
      <c r="P294" s="77">
        <f>TURISMO!P20</f>
        <v>0</v>
      </c>
      <c r="Q294" s="77">
        <f>TURISMO!Q20</f>
        <v>0</v>
      </c>
      <c r="R294" s="77">
        <f>TURISMO!R20</f>
        <v>0</v>
      </c>
      <c r="S294" s="77">
        <f>TURISMO!S20</f>
        <v>0</v>
      </c>
      <c r="T294" s="77">
        <f>TURISMO!T20</f>
        <v>0</v>
      </c>
      <c r="U294" s="77">
        <f>TURISMO!U20</f>
        <v>0</v>
      </c>
      <c r="V294" s="588">
        <f t="shared" si="25"/>
        <v>22300</v>
      </c>
      <c r="W294" s="1"/>
      <c r="X294" s="1"/>
    </row>
    <row r="295" spans="1:24" ht="18" customHeight="1" x14ac:dyDescent="0.25">
      <c r="A295" s="2" t="str">
        <f>'[18]21111'!$A$12</f>
        <v>02</v>
      </c>
      <c r="B295" s="2">
        <f>'[18]21111'!$F$2</f>
        <v>310</v>
      </c>
      <c r="C295" s="259" t="str">
        <f>'[18]21111'!$F$3</f>
        <v>SECRETARÍA DE FOMENTO TURÍSTICO</v>
      </c>
      <c r="D295" s="2">
        <f>'[18]21111'!$F$4</f>
        <v>31001</v>
      </c>
      <c r="E295" s="259" t="str">
        <f>'[18]21111'!$F$5</f>
        <v>SECRETARÍA DE FOMENTO TURÍSTICO</v>
      </c>
      <c r="F295" s="546">
        <v>2000</v>
      </c>
      <c r="G295" s="546">
        <v>24611</v>
      </c>
      <c r="H295" s="548" t="s">
        <v>148</v>
      </c>
      <c r="I295" s="547">
        <f>TURISMO!I21</f>
        <v>3480</v>
      </c>
      <c r="J295" s="77">
        <f>TURISMO!J21</f>
        <v>0</v>
      </c>
      <c r="K295" s="77">
        <f>TURISMO!K21</f>
        <v>0</v>
      </c>
      <c r="L295" s="77">
        <f>TURISMO!L21</f>
        <v>3480</v>
      </c>
      <c r="M295" s="77">
        <f>TURISMO!M21</f>
        <v>0</v>
      </c>
      <c r="N295" s="77">
        <f>TURISMO!N21</f>
        <v>0</v>
      </c>
      <c r="O295" s="77">
        <f>TURISMO!O21</f>
        <v>0</v>
      </c>
      <c r="P295" s="77">
        <f>TURISMO!P21</f>
        <v>0</v>
      </c>
      <c r="Q295" s="77">
        <f>TURISMO!Q21</f>
        <v>0</v>
      </c>
      <c r="R295" s="77">
        <f>TURISMO!R21</f>
        <v>0</v>
      </c>
      <c r="S295" s="77">
        <f>TURISMO!S21</f>
        <v>0</v>
      </c>
      <c r="T295" s="77">
        <f>TURISMO!T21</f>
        <v>0</v>
      </c>
      <c r="U295" s="77">
        <f>TURISMO!U21</f>
        <v>0</v>
      </c>
      <c r="V295" s="588">
        <f t="shared" si="25"/>
        <v>3480</v>
      </c>
      <c r="W295" s="1"/>
      <c r="X295" s="1"/>
    </row>
    <row r="296" spans="1:24" ht="18" customHeight="1" x14ac:dyDescent="0.25">
      <c r="A296" s="2" t="str">
        <f>'[18]21111'!$A$12</f>
        <v>02</v>
      </c>
      <c r="B296" s="2">
        <f>'[18]21111'!$F$2</f>
        <v>310</v>
      </c>
      <c r="C296" s="259" t="str">
        <f>'[18]21111'!$F$3</f>
        <v>SECRETARÍA DE FOMENTO TURÍSTICO</v>
      </c>
      <c r="D296" s="2">
        <f>'[18]21111'!$F$4</f>
        <v>31001</v>
      </c>
      <c r="E296" s="259" t="str">
        <f>'[18]21111'!$F$5</f>
        <v>SECRETARÍA DE FOMENTO TURÍSTICO</v>
      </c>
      <c r="F296" s="546">
        <v>2000</v>
      </c>
      <c r="G296" s="546">
        <v>25311</v>
      </c>
      <c r="H296" s="548" t="s">
        <v>152</v>
      </c>
      <c r="I296" s="547">
        <f>TURISMO!I22</f>
        <v>3735.4</v>
      </c>
      <c r="J296" s="77">
        <f>TURISMO!J22</f>
        <v>0</v>
      </c>
      <c r="K296" s="77">
        <f>TURISMO!K22</f>
        <v>0</v>
      </c>
      <c r="L296" s="77">
        <f>TURISMO!L22</f>
        <v>3735.4</v>
      </c>
      <c r="M296" s="77">
        <f>TURISMO!M22</f>
        <v>0</v>
      </c>
      <c r="N296" s="77">
        <f>TURISMO!N22</f>
        <v>0</v>
      </c>
      <c r="O296" s="77">
        <f>TURISMO!O22</f>
        <v>0</v>
      </c>
      <c r="P296" s="77">
        <f>TURISMO!P22</f>
        <v>0</v>
      </c>
      <c r="Q296" s="77">
        <f>TURISMO!Q22</f>
        <v>0</v>
      </c>
      <c r="R296" s="77">
        <f>TURISMO!R22</f>
        <v>0</v>
      </c>
      <c r="S296" s="77">
        <f>TURISMO!S22</f>
        <v>0</v>
      </c>
      <c r="T296" s="77">
        <f>TURISMO!T22</f>
        <v>0</v>
      </c>
      <c r="U296" s="77">
        <f>TURISMO!U22</f>
        <v>0</v>
      </c>
      <c r="V296" s="588">
        <f t="shared" ref="V296:V362" si="28">SUM(J296:U296)</f>
        <v>3735.4</v>
      </c>
      <c r="W296" s="1"/>
      <c r="X296" s="1"/>
    </row>
    <row r="297" spans="1:24" ht="28.5" x14ac:dyDescent="0.25">
      <c r="A297" s="2" t="str">
        <f>'[18]21111'!$A$12</f>
        <v>02</v>
      </c>
      <c r="B297" s="2">
        <f>'[18]21111'!$F$2</f>
        <v>310</v>
      </c>
      <c r="C297" s="259" t="str">
        <f>'[18]21111'!$F$3</f>
        <v>SECRETARÍA DE FOMENTO TURÍSTICO</v>
      </c>
      <c r="D297" s="2">
        <f>'[18]21111'!$F$4</f>
        <v>31001</v>
      </c>
      <c r="E297" s="259" t="str">
        <f>'[18]21111'!$F$5</f>
        <v>SECRETARÍA DE FOMENTO TURÍSTICO</v>
      </c>
      <c r="F297" s="546">
        <v>2000</v>
      </c>
      <c r="G297" s="546">
        <v>25411</v>
      </c>
      <c r="H297" s="548" t="s">
        <v>153</v>
      </c>
      <c r="I297" s="547">
        <f>TURISMO!I23</f>
        <v>1500</v>
      </c>
      <c r="J297" s="77">
        <f>TURISMO!J23</f>
        <v>0</v>
      </c>
      <c r="K297" s="77">
        <f>TURISMO!K23</f>
        <v>0</v>
      </c>
      <c r="L297" s="77">
        <f>TURISMO!L23</f>
        <v>1500</v>
      </c>
      <c r="M297" s="77">
        <f>TURISMO!M23</f>
        <v>0</v>
      </c>
      <c r="N297" s="77">
        <f>TURISMO!N23</f>
        <v>0</v>
      </c>
      <c r="O297" s="77">
        <f>TURISMO!O23</f>
        <v>0</v>
      </c>
      <c r="P297" s="77">
        <f>TURISMO!P23</f>
        <v>0</v>
      </c>
      <c r="Q297" s="77">
        <f>TURISMO!Q23</f>
        <v>0</v>
      </c>
      <c r="R297" s="77">
        <f>TURISMO!R23</f>
        <v>0</v>
      </c>
      <c r="S297" s="77">
        <f>TURISMO!S23</f>
        <v>0</v>
      </c>
      <c r="T297" s="77">
        <f>TURISMO!T23</f>
        <v>0</v>
      </c>
      <c r="U297" s="77">
        <f>TURISMO!U23</f>
        <v>0</v>
      </c>
      <c r="V297" s="588">
        <f t="shared" si="28"/>
        <v>1500</v>
      </c>
      <c r="W297" s="1"/>
      <c r="X297" s="1"/>
    </row>
    <row r="298" spans="1:24" ht="18" customHeight="1" x14ac:dyDescent="0.25">
      <c r="A298" s="2" t="str">
        <f>'[18]21111'!$A$12</f>
        <v>02</v>
      </c>
      <c r="B298" s="2">
        <f>'[18]21111'!$F$2</f>
        <v>310</v>
      </c>
      <c r="C298" s="259" t="str">
        <f>'[18]21111'!$F$3</f>
        <v>SECRETARÍA DE FOMENTO TURÍSTICO</v>
      </c>
      <c r="D298" s="2">
        <f>'[18]21111'!$F$4</f>
        <v>31001</v>
      </c>
      <c r="E298" s="259" t="str">
        <f>'[18]21111'!$F$5</f>
        <v>SECRETARÍA DE FOMENTO TURÍSTICO</v>
      </c>
      <c r="F298" s="546">
        <v>2000</v>
      </c>
      <c r="G298" s="546">
        <v>26111</v>
      </c>
      <c r="H298" s="548" t="s">
        <v>157</v>
      </c>
      <c r="I298" s="547">
        <f>TURISMO!I24</f>
        <v>8000</v>
      </c>
      <c r="J298" s="77">
        <f>TURISMO!J24</f>
        <v>0</v>
      </c>
      <c r="K298" s="77">
        <f>TURISMO!K24</f>
        <v>0</v>
      </c>
      <c r="L298" s="77">
        <f>TURISMO!L24</f>
        <v>0</v>
      </c>
      <c r="M298" s="77">
        <f>TURISMO!M24</f>
        <v>8000</v>
      </c>
      <c r="N298" s="77">
        <f>TURISMO!N24</f>
        <v>0</v>
      </c>
      <c r="O298" s="77">
        <f>TURISMO!O24</f>
        <v>0</v>
      </c>
      <c r="P298" s="77">
        <f>TURISMO!P24</f>
        <v>0</v>
      </c>
      <c r="Q298" s="77">
        <f>TURISMO!Q24</f>
        <v>0</v>
      </c>
      <c r="R298" s="77">
        <f>TURISMO!R24</f>
        <v>0</v>
      </c>
      <c r="S298" s="77">
        <f>TURISMO!S24</f>
        <v>0</v>
      </c>
      <c r="T298" s="77">
        <f>TURISMO!T24</f>
        <v>0</v>
      </c>
      <c r="U298" s="77">
        <f>TURISMO!U24</f>
        <v>0</v>
      </c>
      <c r="V298" s="588">
        <f t="shared" si="28"/>
        <v>8000</v>
      </c>
      <c r="W298" s="1"/>
      <c r="X298" s="1"/>
    </row>
    <row r="299" spans="1:24" ht="18" customHeight="1" x14ac:dyDescent="0.25">
      <c r="A299" s="2" t="str">
        <f>'[18]21111'!$A$12</f>
        <v>02</v>
      </c>
      <c r="B299" s="2">
        <f>'[18]21111'!$F$2</f>
        <v>310</v>
      </c>
      <c r="C299" s="259" t="str">
        <f>'[18]21111'!$F$3</f>
        <v>SECRETARÍA DE FOMENTO TURÍSTICO</v>
      </c>
      <c r="D299" s="2">
        <f>'[18]21111'!$F$4</f>
        <v>31001</v>
      </c>
      <c r="E299" s="259" t="str">
        <f>'[18]21111'!$F$5</f>
        <v>SECRETARÍA DE FOMENTO TURÍSTICO</v>
      </c>
      <c r="F299" s="546">
        <v>2000</v>
      </c>
      <c r="G299" s="546">
        <v>27111</v>
      </c>
      <c r="H299" s="548" t="s">
        <v>158</v>
      </c>
      <c r="I299" s="547">
        <f>TURISMO!I25</f>
        <v>9000</v>
      </c>
      <c r="J299" s="77">
        <f>TURISMO!J25</f>
        <v>0</v>
      </c>
      <c r="K299" s="77">
        <f>TURISMO!K25</f>
        <v>0</v>
      </c>
      <c r="L299" s="77">
        <f>TURISMO!L25</f>
        <v>9000</v>
      </c>
      <c r="M299" s="77">
        <f>TURISMO!M25</f>
        <v>0</v>
      </c>
      <c r="N299" s="77">
        <f>TURISMO!N25</f>
        <v>0</v>
      </c>
      <c r="O299" s="77">
        <f>TURISMO!O25</f>
        <v>0</v>
      </c>
      <c r="P299" s="77">
        <f>TURISMO!P25</f>
        <v>0</v>
      </c>
      <c r="Q299" s="77">
        <f>TURISMO!Q25</f>
        <v>0</v>
      </c>
      <c r="R299" s="77">
        <f>TURISMO!R25</f>
        <v>0</v>
      </c>
      <c r="S299" s="77">
        <f>TURISMO!S25</f>
        <v>0</v>
      </c>
      <c r="T299" s="77">
        <f>TURISMO!T25</f>
        <v>0</v>
      </c>
      <c r="U299" s="77">
        <f>TURISMO!U25</f>
        <v>0</v>
      </c>
      <c r="V299" s="588">
        <f t="shared" si="28"/>
        <v>9000</v>
      </c>
      <c r="W299" s="1"/>
      <c r="X299" s="1"/>
    </row>
    <row r="300" spans="1:24" ht="18" customHeight="1" x14ac:dyDescent="0.25">
      <c r="A300" s="2" t="str">
        <f>'[18]21111'!$A$12</f>
        <v>02</v>
      </c>
      <c r="B300" s="2">
        <f>'[18]21111'!$F$2</f>
        <v>310</v>
      </c>
      <c r="C300" s="259" t="str">
        <f>'[18]21111'!$F$3</f>
        <v>SECRETARÍA DE FOMENTO TURÍSTICO</v>
      </c>
      <c r="D300" s="2">
        <f>'[18]21111'!$F$4</f>
        <v>31001</v>
      </c>
      <c r="E300" s="259" t="str">
        <f>'[18]21111'!$F$5</f>
        <v>SECRETARÍA DE FOMENTO TURÍSTICO</v>
      </c>
      <c r="F300" s="546">
        <v>2000</v>
      </c>
      <c r="G300" s="546">
        <v>27411</v>
      </c>
      <c r="H300" s="548" t="s">
        <v>161</v>
      </c>
      <c r="I300" s="547">
        <f>TURISMO!I26</f>
        <v>7380</v>
      </c>
      <c r="J300" s="77">
        <f>TURISMO!J26</f>
        <v>0</v>
      </c>
      <c r="K300" s="77">
        <f>TURISMO!K26</f>
        <v>0</v>
      </c>
      <c r="L300" s="77">
        <f>TURISMO!L26</f>
        <v>7380</v>
      </c>
      <c r="M300" s="77">
        <f>TURISMO!M26</f>
        <v>0</v>
      </c>
      <c r="N300" s="77">
        <f>TURISMO!N26</f>
        <v>0</v>
      </c>
      <c r="O300" s="77">
        <f>TURISMO!O26</f>
        <v>0</v>
      </c>
      <c r="P300" s="77">
        <f>TURISMO!P26</f>
        <v>0</v>
      </c>
      <c r="Q300" s="77">
        <f>TURISMO!Q26</f>
        <v>0</v>
      </c>
      <c r="R300" s="77">
        <f>TURISMO!R26</f>
        <v>0</v>
      </c>
      <c r="S300" s="77">
        <f>TURISMO!S26</f>
        <v>0</v>
      </c>
      <c r="T300" s="77">
        <f>TURISMO!T26</f>
        <v>0</v>
      </c>
      <c r="U300" s="77">
        <f>TURISMO!U26</f>
        <v>0</v>
      </c>
      <c r="V300" s="588">
        <f t="shared" si="28"/>
        <v>7380</v>
      </c>
      <c r="W300" s="1"/>
      <c r="X300" s="1"/>
    </row>
    <row r="301" spans="1:24" ht="42.75" x14ac:dyDescent="0.25">
      <c r="A301" s="2" t="str">
        <f>'[18]21111'!$A$12</f>
        <v>02</v>
      </c>
      <c r="B301" s="2">
        <f>'[18]21111'!$F$2</f>
        <v>310</v>
      </c>
      <c r="C301" s="259" t="str">
        <f>'[18]21111'!$F$3</f>
        <v>SECRETARÍA DE FOMENTO TURÍSTICO</v>
      </c>
      <c r="D301" s="2">
        <f>'[18]21111'!$F$4</f>
        <v>31001</v>
      </c>
      <c r="E301" s="259" t="str">
        <f>'[18]21111'!$F$5</f>
        <v>SECRETARÍA DE FOMENTO TURÍSTICO</v>
      </c>
      <c r="F301" s="546">
        <v>2000</v>
      </c>
      <c r="G301" s="546">
        <v>29411</v>
      </c>
      <c r="H301" s="548" t="s">
        <v>169</v>
      </c>
      <c r="I301" s="547">
        <f>TURISMO!I27</f>
        <v>5797.68</v>
      </c>
      <c r="J301" s="77">
        <f>TURISMO!J27</f>
        <v>0</v>
      </c>
      <c r="K301" s="77">
        <f>TURISMO!K27</f>
        <v>0</v>
      </c>
      <c r="L301" s="77">
        <f>TURISMO!L27</f>
        <v>5797.68</v>
      </c>
      <c r="M301" s="77">
        <f>TURISMO!M27</f>
        <v>0</v>
      </c>
      <c r="N301" s="77">
        <f>TURISMO!N27</f>
        <v>0</v>
      </c>
      <c r="O301" s="77">
        <f>TURISMO!O27</f>
        <v>0</v>
      </c>
      <c r="P301" s="77">
        <f>TURISMO!P27</f>
        <v>0</v>
      </c>
      <c r="Q301" s="77">
        <f>TURISMO!Q27</f>
        <v>0</v>
      </c>
      <c r="R301" s="77">
        <f>TURISMO!R27</f>
        <v>0</v>
      </c>
      <c r="S301" s="77">
        <f>TURISMO!S27</f>
        <v>0</v>
      </c>
      <c r="T301" s="77">
        <f>TURISMO!T27</f>
        <v>0</v>
      </c>
      <c r="U301" s="77">
        <f>TURISMO!U27</f>
        <v>0</v>
      </c>
      <c r="V301" s="588">
        <f t="shared" si="28"/>
        <v>5797.68</v>
      </c>
      <c r="W301" s="1"/>
      <c r="X301" s="1"/>
    </row>
    <row r="302" spans="1:24" ht="18" customHeight="1" x14ac:dyDescent="0.25">
      <c r="A302" s="2" t="str">
        <f>'[18]21111'!$A$12</f>
        <v>02</v>
      </c>
      <c r="B302" s="2">
        <f>'[18]21111'!$F$2</f>
        <v>310</v>
      </c>
      <c r="C302" s="259" t="str">
        <f>'[18]21111'!$F$3</f>
        <v>SECRETARÍA DE FOMENTO TURÍSTICO</v>
      </c>
      <c r="D302" s="2">
        <f>'[18]21111'!$F$4</f>
        <v>31001</v>
      </c>
      <c r="E302" s="259" t="str">
        <f>'[18]21111'!$F$5</f>
        <v>SECRETARÍA DE FOMENTO TURÍSTICO</v>
      </c>
      <c r="F302" s="555">
        <v>3000</v>
      </c>
      <c r="G302" s="555">
        <v>32511</v>
      </c>
      <c r="H302" s="556" t="s">
        <v>188</v>
      </c>
      <c r="I302" s="557">
        <f t="shared" ref="I302:I309" si="29">SUM(J302:U302)</f>
        <v>40600</v>
      </c>
      <c r="J302" s="77">
        <f>TURISMO!J28</f>
        <v>0</v>
      </c>
      <c r="K302" s="77">
        <f>TURISMO!K28</f>
        <v>0</v>
      </c>
      <c r="L302" s="77">
        <f>TURISMO!L28</f>
        <v>0</v>
      </c>
      <c r="M302" s="77">
        <f>TURISMO!M28</f>
        <v>0</v>
      </c>
      <c r="N302" s="77">
        <f>TURISMO!N28</f>
        <v>40600</v>
      </c>
      <c r="O302" s="77">
        <f>TURISMO!O28</f>
        <v>0</v>
      </c>
      <c r="P302" s="77">
        <f>TURISMO!P28</f>
        <v>0</v>
      </c>
      <c r="Q302" s="77">
        <f>TURISMO!Q28</f>
        <v>0</v>
      </c>
      <c r="R302" s="77">
        <f>TURISMO!R28</f>
        <v>0</v>
      </c>
      <c r="S302" s="77">
        <f>TURISMO!S28</f>
        <v>0</v>
      </c>
      <c r="T302" s="77">
        <f>TURISMO!T28</f>
        <v>0</v>
      </c>
      <c r="U302" s="77">
        <f>TURISMO!U28</f>
        <v>0</v>
      </c>
      <c r="V302" s="588">
        <f t="shared" si="28"/>
        <v>40600</v>
      </c>
      <c r="W302" s="1"/>
      <c r="X302" s="1"/>
    </row>
    <row r="303" spans="1:24" ht="18" customHeight="1" x14ac:dyDescent="0.25">
      <c r="A303" s="2" t="str">
        <f>'[18]21111'!$A$12</f>
        <v>02</v>
      </c>
      <c r="B303" s="2">
        <f>'[18]21111'!$F$2</f>
        <v>310</v>
      </c>
      <c r="C303" s="259" t="str">
        <f>'[18]21111'!$F$3</f>
        <v>SECRETARÍA DE FOMENTO TURÍSTICO</v>
      </c>
      <c r="D303" s="2">
        <f>'[18]21111'!$F$4</f>
        <v>31001</v>
      </c>
      <c r="E303" s="259" t="str">
        <f>'[18]21111'!$F$5</f>
        <v>SECRETARÍA DE FOMENTO TURÍSTICO</v>
      </c>
      <c r="F303" s="555">
        <v>3000</v>
      </c>
      <c r="G303" s="555">
        <v>32911</v>
      </c>
      <c r="H303" s="556" t="s">
        <v>192</v>
      </c>
      <c r="I303" s="557">
        <f t="shared" si="29"/>
        <v>239231.2</v>
      </c>
      <c r="J303" s="77">
        <f>TURISMO!J29</f>
        <v>0</v>
      </c>
      <c r="K303" s="77">
        <f>TURISMO!K29</f>
        <v>0</v>
      </c>
      <c r="L303" s="77">
        <f>TURISMO!L29</f>
        <v>239231.2</v>
      </c>
      <c r="M303" s="77">
        <f>TURISMO!M29</f>
        <v>0</v>
      </c>
      <c r="N303" s="77">
        <f>TURISMO!N29</f>
        <v>0</v>
      </c>
      <c r="O303" s="77">
        <f>TURISMO!O29</f>
        <v>0</v>
      </c>
      <c r="P303" s="77">
        <f>TURISMO!P29</f>
        <v>0</v>
      </c>
      <c r="Q303" s="77">
        <f>TURISMO!Q29</f>
        <v>0</v>
      </c>
      <c r="R303" s="77">
        <f>TURISMO!R29</f>
        <v>0</v>
      </c>
      <c r="S303" s="77">
        <f>TURISMO!S29</f>
        <v>0</v>
      </c>
      <c r="T303" s="77">
        <f>TURISMO!T29</f>
        <v>0</v>
      </c>
      <c r="U303" s="77">
        <f>TURISMO!U29</f>
        <v>0</v>
      </c>
      <c r="V303" s="588">
        <f t="shared" si="28"/>
        <v>239231.2</v>
      </c>
      <c r="W303" s="1"/>
      <c r="X303" s="1"/>
    </row>
    <row r="304" spans="1:24" ht="28.5" x14ac:dyDescent="0.25">
      <c r="A304" s="2" t="str">
        <f>'[18]21111'!$A$12</f>
        <v>02</v>
      </c>
      <c r="B304" s="2">
        <f>'[18]21111'!$F$2</f>
        <v>310</v>
      </c>
      <c r="C304" s="259" t="str">
        <f>'[18]21111'!$F$3</f>
        <v>SECRETARÍA DE FOMENTO TURÍSTICO</v>
      </c>
      <c r="D304" s="2">
        <f>'[18]21111'!$F$4</f>
        <v>31001</v>
      </c>
      <c r="E304" s="259" t="str">
        <f>'[18]21111'!$F$5</f>
        <v>SECRETARÍA DE FOMENTO TURÍSTICO</v>
      </c>
      <c r="F304" s="555">
        <v>3000</v>
      </c>
      <c r="G304" s="555">
        <v>33611</v>
      </c>
      <c r="H304" s="556" t="s">
        <v>198</v>
      </c>
      <c r="I304" s="557">
        <f t="shared" si="29"/>
        <v>124062</v>
      </c>
      <c r="J304" s="77">
        <f>TURISMO!J30</f>
        <v>25000</v>
      </c>
      <c r="K304" s="77">
        <f>TURISMO!K30</f>
        <v>0</v>
      </c>
      <c r="L304" s="77">
        <f>TURISMO!L30</f>
        <v>99062</v>
      </c>
      <c r="M304" s="77">
        <f>TURISMO!M30</f>
        <v>0</v>
      </c>
      <c r="N304" s="77">
        <f>TURISMO!N30</f>
        <v>0</v>
      </c>
      <c r="O304" s="77">
        <f>TURISMO!O30</f>
        <v>0</v>
      </c>
      <c r="P304" s="77">
        <f>TURISMO!P30</f>
        <v>0</v>
      </c>
      <c r="Q304" s="77">
        <f>TURISMO!Q30</f>
        <v>0</v>
      </c>
      <c r="R304" s="77">
        <f>TURISMO!R30</f>
        <v>0</v>
      </c>
      <c r="S304" s="77">
        <f>TURISMO!S30</f>
        <v>0</v>
      </c>
      <c r="T304" s="77">
        <f>TURISMO!T30</f>
        <v>0</v>
      </c>
      <c r="U304" s="77">
        <f>TURISMO!U30</f>
        <v>0</v>
      </c>
      <c r="V304" s="588">
        <f t="shared" si="28"/>
        <v>124062</v>
      </c>
      <c r="W304" s="1"/>
      <c r="X304" s="1"/>
    </row>
    <row r="305" spans="1:24" ht="30" x14ac:dyDescent="0.25">
      <c r="A305" s="2" t="str">
        <f>'[18]21111'!$A$12</f>
        <v>02</v>
      </c>
      <c r="B305" s="2">
        <f>'[18]21111'!$F$2</f>
        <v>310</v>
      </c>
      <c r="C305" s="259" t="str">
        <f>'[18]21111'!$F$3</f>
        <v>SECRETARÍA DE FOMENTO TURÍSTICO</v>
      </c>
      <c r="D305" s="2">
        <f>'[18]21111'!$F$4</f>
        <v>31001</v>
      </c>
      <c r="E305" s="259" t="str">
        <f>'[18]21111'!$F$5</f>
        <v>SECRETARÍA DE FOMENTO TURÍSTICO</v>
      </c>
      <c r="F305" s="598">
        <v>3000</v>
      </c>
      <c r="G305" s="598">
        <v>33911</v>
      </c>
      <c r="H305" s="599" t="s">
        <v>199</v>
      </c>
      <c r="I305" s="559">
        <f t="shared" si="29"/>
        <v>199291.8</v>
      </c>
      <c r="J305" s="77">
        <f>TURISMO!J31</f>
        <v>0</v>
      </c>
      <c r="K305" s="77">
        <f>TURISMO!K31</f>
        <v>150000</v>
      </c>
      <c r="L305" s="77">
        <f>TURISMO!L31</f>
        <v>47120</v>
      </c>
      <c r="M305" s="77">
        <f>TURISMO!M31</f>
        <v>0</v>
      </c>
      <c r="N305" s="77">
        <f>TURISMO!N31</f>
        <v>0</v>
      </c>
      <c r="O305" s="77">
        <f>TURISMO!O31</f>
        <v>0</v>
      </c>
      <c r="P305" s="119">
        <v>2171.8000000000002</v>
      </c>
      <c r="Q305" s="77">
        <f>TURISMO!Q31</f>
        <v>0</v>
      </c>
      <c r="R305" s="77">
        <f>TURISMO!R31</f>
        <v>0</v>
      </c>
      <c r="S305" s="77">
        <f>TURISMO!S31</f>
        <v>0</v>
      </c>
      <c r="T305" s="77">
        <f>TURISMO!T31</f>
        <v>0</v>
      </c>
      <c r="U305" s="77">
        <f>TURISMO!U31</f>
        <v>0</v>
      </c>
      <c r="V305" s="588">
        <f t="shared" si="28"/>
        <v>199291.8</v>
      </c>
      <c r="W305" s="1"/>
      <c r="X305" s="1"/>
    </row>
    <row r="306" spans="1:24" ht="18" customHeight="1" x14ac:dyDescent="0.25">
      <c r="A306" s="2" t="str">
        <f>'[19]21111'!$A$12</f>
        <v>02</v>
      </c>
      <c r="B306" s="2">
        <f>'[19]21111'!$F$2</f>
        <v>310</v>
      </c>
      <c r="C306" s="259" t="str">
        <f>'[19]21111'!$F$3</f>
        <v>SECRETARÍA DE FOMENTO TURÍSTICO</v>
      </c>
      <c r="D306" s="2">
        <f>'[19]21111'!$F$4</f>
        <v>31001</v>
      </c>
      <c r="E306" s="259" t="str">
        <f>'[19]21111'!$F$5</f>
        <v>SECRETARÍA DE FOMENTO TURÍSTICO</v>
      </c>
      <c r="F306" s="598">
        <v>3000</v>
      </c>
      <c r="G306" s="598">
        <v>34711</v>
      </c>
      <c r="H306" s="599" t="s">
        <v>205</v>
      </c>
      <c r="I306" s="559">
        <f t="shared" si="29"/>
        <v>255200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255200</v>
      </c>
      <c r="Q306" s="77">
        <v>0</v>
      </c>
      <c r="R306" s="77">
        <v>0</v>
      </c>
      <c r="S306" s="77">
        <v>0</v>
      </c>
      <c r="T306" s="77">
        <v>0</v>
      </c>
      <c r="U306" s="77">
        <v>0</v>
      </c>
      <c r="V306" s="588">
        <f t="shared" si="28"/>
        <v>255200</v>
      </c>
      <c r="W306" s="1"/>
      <c r="X306" s="1"/>
    </row>
    <row r="307" spans="1:24" ht="18" customHeight="1" x14ac:dyDescent="0.25">
      <c r="A307" s="2" t="str">
        <f>'[18]21111'!$A$12</f>
        <v>02</v>
      </c>
      <c r="B307" s="2">
        <f>'[18]21111'!$F$2</f>
        <v>310</v>
      </c>
      <c r="C307" s="259" t="str">
        <f>'[18]21111'!$F$3</f>
        <v>SECRETARÍA DE FOMENTO TURÍSTICO</v>
      </c>
      <c r="D307" s="2">
        <f>'[18]21111'!$F$4</f>
        <v>31001</v>
      </c>
      <c r="E307" s="259" t="str">
        <f>'[18]21111'!$F$5</f>
        <v>SECRETARÍA DE FOMENTO TURÍSTICO</v>
      </c>
      <c r="F307" s="555">
        <v>3000</v>
      </c>
      <c r="G307" s="555">
        <v>35811</v>
      </c>
      <c r="H307" s="556" t="s">
        <v>215</v>
      </c>
      <c r="I307" s="557">
        <f t="shared" si="29"/>
        <v>4640</v>
      </c>
      <c r="J307" s="77">
        <f>TURISMO!J32</f>
        <v>0</v>
      </c>
      <c r="K307" s="77">
        <f>TURISMO!K32</f>
        <v>0</v>
      </c>
      <c r="L307" s="77">
        <f>TURISMO!L32</f>
        <v>4640</v>
      </c>
      <c r="M307" s="77">
        <f>TURISMO!M32</f>
        <v>0</v>
      </c>
      <c r="N307" s="77">
        <f>TURISMO!N32</f>
        <v>0</v>
      </c>
      <c r="O307" s="77">
        <f>TURISMO!O32</f>
        <v>0</v>
      </c>
      <c r="P307" s="77">
        <f>TURISMO!P32</f>
        <v>0</v>
      </c>
      <c r="Q307" s="77">
        <f>TURISMO!Q32</f>
        <v>0</v>
      </c>
      <c r="R307" s="77">
        <f>TURISMO!R32</f>
        <v>0</v>
      </c>
      <c r="S307" s="77">
        <f>TURISMO!S32</f>
        <v>0</v>
      </c>
      <c r="T307" s="77">
        <f>TURISMO!T32</f>
        <v>0</v>
      </c>
      <c r="U307" s="77">
        <f>TURISMO!U32</f>
        <v>0</v>
      </c>
      <c r="V307" s="588">
        <f t="shared" si="28"/>
        <v>4640</v>
      </c>
      <c r="W307" s="1"/>
      <c r="X307" s="1"/>
    </row>
    <row r="308" spans="1:24" ht="18" customHeight="1" x14ac:dyDescent="0.25">
      <c r="A308" s="2" t="str">
        <f>'[18]21111'!$A$12</f>
        <v>02</v>
      </c>
      <c r="B308" s="2">
        <f>'[18]21111'!$F$2</f>
        <v>310</v>
      </c>
      <c r="C308" s="259" t="str">
        <f>'[18]21111'!$F$3</f>
        <v>SECRETARÍA DE FOMENTO TURÍSTICO</v>
      </c>
      <c r="D308" s="2">
        <f>'[18]21111'!$F$4</f>
        <v>31001</v>
      </c>
      <c r="E308" s="259" t="str">
        <f>'[18]21111'!$F$5</f>
        <v>SECRETARÍA DE FOMENTO TURÍSTICO</v>
      </c>
      <c r="F308" s="555">
        <v>3000</v>
      </c>
      <c r="G308" s="555">
        <v>38211</v>
      </c>
      <c r="H308" s="556" t="s">
        <v>226</v>
      </c>
      <c r="I308" s="557">
        <f t="shared" si="29"/>
        <v>37500</v>
      </c>
      <c r="J308" s="77">
        <f>TURISMO!J33</f>
        <v>0</v>
      </c>
      <c r="K308" s="77">
        <f>TURISMO!K33</f>
        <v>0</v>
      </c>
      <c r="L308" s="77">
        <f>TURISMO!L33</f>
        <v>0</v>
      </c>
      <c r="M308" s="77">
        <f>TURISMO!M33</f>
        <v>37500</v>
      </c>
      <c r="N308" s="77">
        <f>TURISMO!N33</f>
        <v>0</v>
      </c>
      <c r="O308" s="77">
        <f>TURISMO!O33</f>
        <v>0</v>
      </c>
      <c r="P308" s="77">
        <f>TURISMO!P33</f>
        <v>0</v>
      </c>
      <c r="Q308" s="77">
        <f>TURISMO!Q33</f>
        <v>0</v>
      </c>
      <c r="R308" s="77">
        <f>TURISMO!R33</f>
        <v>0</v>
      </c>
      <c r="S308" s="77">
        <f>TURISMO!S33</f>
        <v>0</v>
      </c>
      <c r="T308" s="77">
        <f>TURISMO!T33</f>
        <v>0</v>
      </c>
      <c r="U308" s="77">
        <f>TURISMO!U33</f>
        <v>0</v>
      </c>
      <c r="V308" s="588">
        <f t="shared" si="28"/>
        <v>37500</v>
      </c>
      <c r="W308" s="1"/>
      <c r="X308" s="1"/>
    </row>
    <row r="309" spans="1:24" ht="18" customHeight="1" x14ac:dyDescent="0.25">
      <c r="A309" s="2" t="str">
        <f>'[18]21111'!$A$12</f>
        <v>02</v>
      </c>
      <c r="B309" s="2">
        <f>'[18]21111'!$F$2</f>
        <v>310</v>
      </c>
      <c r="C309" s="259" t="str">
        <f>'[18]21111'!$F$3</f>
        <v>SECRETARÍA DE FOMENTO TURÍSTICO</v>
      </c>
      <c r="D309" s="2">
        <f>'[18]21111'!$F$4</f>
        <v>31001</v>
      </c>
      <c r="E309" s="259" t="str">
        <f>'[18]21111'!$F$5</f>
        <v>SECRETARÍA DE FOMENTO TURÍSTICO</v>
      </c>
      <c r="F309" s="598">
        <v>3000</v>
      </c>
      <c r="G309" s="598">
        <v>38311</v>
      </c>
      <c r="H309" s="599" t="s">
        <v>227</v>
      </c>
      <c r="I309" s="559">
        <f t="shared" si="29"/>
        <v>273686.40000000002</v>
      </c>
      <c r="J309" s="77">
        <f>TURISMO!J34</f>
        <v>0</v>
      </c>
      <c r="K309" s="77">
        <f>TURISMO!K34</f>
        <v>0</v>
      </c>
      <c r="L309" s="77">
        <f>TURISMO!L34</f>
        <v>250686.4</v>
      </c>
      <c r="M309" s="77">
        <f>TURISMO!M34</f>
        <v>23000</v>
      </c>
      <c r="N309" s="77">
        <f>TURISMO!N34</f>
        <v>0</v>
      </c>
      <c r="O309" s="77">
        <f>TURISMO!O34</f>
        <v>0</v>
      </c>
      <c r="P309" s="77">
        <f>TURISMO!P34</f>
        <v>0</v>
      </c>
      <c r="Q309" s="77">
        <f>TURISMO!Q34</f>
        <v>0</v>
      </c>
      <c r="R309" s="77">
        <f>TURISMO!R34</f>
        <v>0</v>
      </c>
      <c r="S309" s="77">
        <f>TURISMO!S34</f>
        <v>0</v>
      </c>
      <c r="T309" s="77">
        <f>TURISMO!T34</f>
        <v>0</v>
      </c>
      <c r="U309" s="77">
        <f>TURISMO!U34</f>
        <v>0</v>
      </c>
      <c r="V309" s="588">
        <f t="shared" si="28"/>
        <v>273686.40000000002</v>
      </c>
      <c r="W309" s="1"/>
      <c r="X309" s="1"/>
    </row>
    <row r="310" spans="1:24" ht="28.5" x14ac:dyDescent="0.25">
      <c r="A310" s="2" t="str">
        <f>'[20]21111'!$A$12</f>
        <v>13</v>
      </c>
      <c r="B310" s="2">
        <f>'[20]21111'!$F$2</f>
        <v>311</v>
      </c>
      <c r="C310" s="259" t="str">
        <f>'[20]21111'!$F$3</f>
        <v>SECRETARÍA DE ARTE Y CULTURA</v>
      </c>
      <c r="D310" s="2">
        <f>'[20]21111'!$F$4</f>
        <v>31101</v>
      </c>
      <c r="E310" s="259" t="str">
        <f>'[20]21111'!$F$5</f>
        <v>SECRETARÍA DE ARTE Y CULTURA</v>
      </c>
      <c r="F310" s="546">
        <v>2000</v>
      </c>
      <c r="G310" s="546">
        <v>21111</v>
      </c>
      <c r="H310" s="548" t="s">
        <v>132</v>
      </c>
      <c r="I310" s="547">
        <f>'SECRE ARTE Y CULTURA'!I15</f>
        <v>38452</v>
      </c>
      <c r="J310" s="77">
        <f>'SECRE ARTE Y CULTURA'!J15</f>
        <v>11256</v>
      </c>
      <c r="K310" s="77">
        <f>'SECRE ARTE Y CULTURA'!K15</f>
        <v>23100</v>
      </c>
      <c r="L310" s="77">
        <f>'SECRE ARTE Y CULTURA'!L15</f>
        <v>4096</v>
      </c>
      <c r="M310" s="77">
        <f>'SECRE ARTE Y CULTURA'!M15</f>
        <v>0</v>
      </c>
      <c r="N310" s="77">
        <f>'SECRE ARTE Y CULTURA'!N15</f>
        <v>0</v>
      </c>
      <c r="O310" s="77">
        <f>'SECRE ARTE Y CULTURA'!O15</f>
        <v>0</v>
      </c>
      <c r="P310" s="77">
        <f>'SECRE ARTE Y CULTURA'!P15</f>
        <v>0</v>
      </c>
      <c r="Q310" s="77">
        <f>'SECRE ARTE Y CULTURA'!Q15</f>
        <v>0</v>
      </c>
      <c r="R310" s="77">
        <f>'SECRE ARTE Y CULTURA'!R15</f>
        <v>0</v>
      </c>
      <c r="S310" s="77">
        <f>'SECRE ARTE Y CULTURA'!S15</f>
        <v>0</v>
      </c>
      <c r="T310" s="77">
        <f>'SECRE ARTE Y CULTURA'!T15</f>
        <v>0</v>
      </c>
      <c r="U310" s="77">
        <f>'SECRE ARTE Y CULTURA'!U15</f>
        <v>0</v>
      </c>
      <c r="V310" s="588">
        <f t="shared" si="28"/>
        <v>38452</v>
      </c>
      <c r="W310" s="2"/>
      <c r="X310" s="2"/>
    </row>
    <row r="311" spans="1:24" ht="42.75" x14ac:dyDescent="0.25">
      <c r="A311" s="2" t="str">
        <f>'[20]21111'!$A$12</f>
        <v>13</v>
      </c>
      <c r="B311" s="2">
        <f>'[20]21111'!$F$2</f>
        <v>311</v>
      </c>
      <c r="C311" s="259" t="str">
        <f>'[20]21111'!$F$3</f>
        <v>SECRETARÍA DE ARTE Y CULTURA</v>
      </c>
      <c r="D311" s="2">
        <f>'[20]21111'!$F$4</f>
        <v>31101</v>
      </c>
      <c r="E311" s="259" t="str">
        <f>'[20]21111'!$F$5</f>
        <v>SECRETARÍA DE ARTE Y CULTURA</v>
      </c>
      <c r="F311" s="546">
        <v>2000</v>
      </c>
      <c r="G311" s="546">
        <v>21411</v>
      </c>
      <c r="H311" s="548" t="s">
        <v>135</v>
      </c>
      <c r="I311" s="547">
        <f>'SECRE ARTE Y CULTURA'!I16</f>
        <v>3280</v>
      </c>
      <c r="J311" s="77">
        <f>'SECRE ARTE Y CULTURA'!J16</f>
        <v>0</v>
      </c>
      <c r="K311" s="77">
        <f>'SECRE ARTE Y CULTURA'!K16</f>
        <v>3280</v>
      </c>
      <c r="L311" s="77">
        <f>'SECRE ARTE Y CULTURA'!L16</f>
        <v>0</v>
      </c>
      <c r="M311" s="77">
        <f>'SECRE ARTE Y CULTURA'!M16</f>
        <v>0</v>
      </c>
      <c r="N311" s="77">
        <f>'SECRE ARTE Y CULTURA'!N16</f>
        <v>0</v>
      </c>
      <c r="O311" s="77">
        <f>'SECRE ARTE Y CULTURA'!O16</f>
        <v>0</v>
      </c>
      <c r="P311" s="77">
        <f>'SECRE ARTE Y CULTURA'!P16</f>
        <v>0</v>
      </c>
      <c r="Q311" s="77">
        <f>'SECRE ARTE Y CULTURA'!Q16</f>
        <v>0</v>
      </c>
      <c r="R311" s="77">
        <f>'SECRE ARTE Y CULTURA'!R16</f>
        <v>0</v>
      </c>
      <c r="S311" s="77">
        <f>'SECRE ARTE Y CULTURA'!S16</f>
        <v>0</v>
      </c>
      <c r="T311" s="77">
        <f>'SECRE ARTE Y CULTURA'!T16</f>
        <v>0</v>
      </c>
      <c r="U311" s="77">
        <f>'SECRE ARTE Y CULTURA'!U16</f>
        <v>0</v>
      </c>
      <c r="V311" s="588">
        <f t="shared" si="28"/>
        <v>3280</v>
      </c>
      <c r="W311" s="1"/>
      <c r="X311" s="1"/>
    </row>
    <row r="312" spans="1:24" ht="18" customHeight="1" x14ac:dyDescent="0.25">
      <c r="A312" s="2" t="str">
        <f>'[20]21111'!$A$12</f>
        <v>13</v>
      </c>
      <c r="B312" s="2">
        <f>'[20]21111'!$F$2</f>
        <v>311</v>
      </c>
      <c r="C312" s="259" t="str">
        <f>'[20]21111'!$F$3</f>
        <v>SECRETARÍA DE ARTE Y CULTURA</v>
      </c>
      <c r="D312" s="2">
        <f>'[20]21111'!$F$4</f>
        <v>31101</v>
      </c>
      <c r="E312" s="259" t="str">
        <f>'[20]21111'!$F$5</f>
        <v>SECRETARÍA DE ARTE Y CULTURA</v>
      </c>
      <c r="F312" s="546">
        <v>2000</v>
      </c>
      <c r="G312" s="546">
        <v>21611</v>
      </c>
      <c r="H312" s="548" t="s">
        <v>137</v>
      </c>
      <c r="I312" s="547">
        <f>'SECRE ARTE Y CULTURA'!I17</f>
        <v>27888</v>
      </c>
      <c r="J312" s="77">
        <f>'SECRE ARTE Y CULTURA'!J17</f>
        <v>9488</v>
      </c>
      <c r="K312" s="77">
        <f>'SECRE ARTE Y CULTURA'!K17</f>
        <v>10804</v>
      </c>
      <c r="L312" s="77">
        <f>'SECRE ARTE Y CULTURA'!L17</f>
        <v>7596</v>
      </c>
      <c r="M312" s="77">
        <f>'SECRE ARTE Y CULTURA'!M17</f>
        <v>0</v>
      </c>
      <c r="N312" s="77">
        <f>'SECRE ARTE Y CULTURA'!N17</f>
        <v>0</v>
      </c>
      <c r="O312" s="77">
        <f>'SECRE ARTE Y CULTURA'!O17</f>
        <v>0</v>
      </c>
      <c r="P312" s="77">
        <f>'SECRE ARTE Y CULTURA'!P17</f>
        <v>0</v>
      </c>
      <c r="Q312" s="77">
        <f>'SECRE ARTE Y CULTURA'!Q17</f>
        <v>0</v>
      </c>
      <c r="R312" s="77">
        <f>'SECRE ARTE Y CULTURA'!R17</f>
        <v>0</v>
      </c>
      <c r="S312" s="77">
        <f>'SECRE ARTE Y CULTURA'!S17</f>
        <v>0</v>
      </c>
      <c r="T312" s="77">
        <f>'SECRE ARTE Y CULTURA'!T17</f>
        <v>0</v>
      </c>
      <c r="U312" s="77">
        <f>'SECRE ARTE Y CULTURA'!U17</f>
        <v>0</v>
      </c>
      <c r="V312" s="588">
        <f t="shared" si="28"/>
        <v>27888</v>
      </c>
      <c r="W312" s="239"/>
      <c r="X312" s="1"/>
    </row>
    <row r="313" spans="1:24" ht="18" customHeight="1" x14ac:dyDescent="0.25">
      <c r="A313" s="2" t="str">
        <f>'[20]21111'!$A$12</f>
        <v>13</v>
      </c>
      <c r="B313" s="2">
        <f>'[20]21111'!$F$2</f>
        <v>311</v>
      </c>
      <c r="C313" s="259" t="str">
        <f>'[20]21111'!$F$3</f>
        <v>SECRETARÍA DE ARTE Y CULTURA</v>
      </c>
      <c r="D313" s="2">
        <f>'[20]21111'!$F$4</f>
        <v>31101</v>
      </c>
      <c r="E313" s="259" t="str">
        <f>'[20]21111'!$F$5</f>
        <v>SECRETARÍA DE ARTE Y CULTURA</v>
      </c>
      <c r="F313" s="546">
        <v>2000</v>
      </c>
      <c r="G313" s="546">
        <v>21711</v>
      </c>
      <c r="H313" s="548" t="s">
        <v>138</v>
      </c>
      <c r="I313" s="547">
        <f>'SECRE ARTE Y CULTURA'!I18</f>
        <v>1160</v>
      </c>
      <c r="J313" s="77">
        <f>'SECRE ARTE Y CULTURA'!J18</f>
        <v>1160</v>
      </c>
      <c r="K313" s="77">
        <f>'SECRE ARTE Y CULTURA'!K18</f>
        <v>0</v>
      </c>
      <c r="L313" s="77">
        <f>'SECRE ARTE Y CULTURA'!L18</f>
        <v>0</v>
      </c>
      <c r="M313" s="77">
        <f>'SECRE ARTE Y CULTURA'!M18</f>
        <v>0</v>
      </c>
      <c r="N313" s="77">
        <f>'SECRE ARTE Y CULTURA'!N18</f>
        <v>0</v>
      </c>
      <c r="O313" s="77">
        <f>'SECRE ARTE Y CULTURA'!O18</f>
        <v>0</v>
      </c>
      <c r="P313" s="77">
        <f>'SECRE ARTE Y CULTURA'!P18</f>
        <v>0</v>
      </c>
      <c r="Q313" s="77">
        <f>'SECRE ARTE Y CULTURA'!Q18</f>
        <v>0</v>
      </c>
      <c r="R313" s="77">
        <f>'SECRE ARTE Y CULTURA'!R18</f>
        <v>0</v>
      </c>
      <c r="S313" s="77">
        <f>'SECRE ARTE Y CULTURA'!S18</f>
        <v>0</v>
      </c>
      <c r="T313" s="77">
        <f>'SECRE ARTE Y CULTURA'!T18</f>
        <v>0</v>
      </c>
      <c r="U313" s="77">
        <f>'SECRE ARTE Y CULTURA'!U18</f>
        <v>0</v>
      </c>
      <c r="V313" s="588">
        <f t="shared" si="28"/>
        <v>1160</v>
      </c>
      <c r="W313" s="239"/>
      <c r="X313" s="1"/>
    </row>
    <row r="314" spans="1:24" ht="18" customHeight="1" x14ac:dyDescent="0.25">
      <c r="A314" s="2" t="str">
        <f>'[20]21111'!$A$12</f>
        <v>13</v>
      </c>
      <c r="B314" s="2">
        <f>'[20]21111'!$F$2</f>
        <v>311</v>
      </c>
      <c r="C314" s="259" t="str">
        <f>'[20]21111'!$F$3</f>
        <v>SECRETARÍA DE ARTE Y CULTURA</v>
      </c>
      <c r="D314" s="2">
        <f>'[20]21111'!$F$4</f>
        <v>31101</v>
      </c>
      <c r="E314" s="259" t="str">
        <f>'[20]21111'!$F$5</f>
        <v>SECRETARÍA DE ARTE Y CULTURA</v>
      </c>
      <c r="F314" s="546">
        <v>2000</v>
      </c>
      <c r="G314" s="546">
        <v>22111</v>
      </c>
      <c r="H314" s="548" t="s">
        <v>140</v>
      </c>
      <c r="I314" s="547">
        <f>'SECRE ARTE Y CULTURA'!I19</f>
        <v>154793</v>
      </c>
      <c r="J314" s="77">
        <f>'SECRE ARTE Y CULTURA'!J19</f>
        <v>75000</v>
      </c>
      <c r="K314" s="77">
        <f>'SECRE ARTE Y CULTURA'!K19</f>
        <v>11992</v>
      </c>
      <c r="L314" s="77">
        <f>'SECRE ARTE Y CULTURA'!L19</f>
        <v>36160</v>
      </c>
      <c r="M314" s="77">
        <f>'SECRE ARTE Y CULTURA'!M19</f>
        <v>31641</v>
      </c>
      <c r="N314" s="77">
        <f>'SECRE ARTE Y CULTURA'!N19</f>
        <v>0</v>
      </c>
      <c r="O314" s="77">
        <f>'SECRE ARTE Y CULTURA'!O19</f>
        <v>0</v>
      </c>
      <c r="P314" s="77">
        <f>'SECRE ARTE Y CULTURA'!P19</f>
        <v>0</v>
      </c>
      <c r="Q314" s="77">
        <f>'SECRE ARTE Y CULTURA'!Q19</f>
        <v>0</v>
      </c>
      <c r="R314" s="77">
        <f>'SECRE ARTE Y CULTURA'!R19</f>
        <v>0</v>
      </c>
      <c r="S314" s="77">
        <f>'SECRE ARTE Y CULTURA'!S19</f>
        <v>0</v>
      </c>
      <c r="T314" s="77">
        <f>'SECRE ARTE Y CULTURA'!T19</f>
        <v>0</v>
      </c>
      <c r="U314" s="77">
        <f>'SECRE ARTE Y CULTURA'!U19</f>
        <v>0</v>
      </c>
      <c r="V314" s="588">
        <f t="shared" si="28"/>
        <v>154793</v>
      </c>
      <c r="W314" s="1"/>
      <c r="X314" s="1"/>
    </row>
    <row r="315" spans="1:24" ht="18" customHeight="1" x14ac:dyDescent="0.25">
      <c r="A315" s="2" t="str">
        <f>'[20]21111'!$A$12</f>
        <v>13</v>
      </c>
      <c r="B315" s="2">
        <f>'[20]21111'!$F$2</f>
        <v>311</v>
      </c>
      <c r="C315" s="259" t="str">
        <f>'[20]21111'!$F$3</f>
        <v>SECRETARÍA DE ARTE Y CULTURA</v>
      </c>
      <c r="D315" s="2">
        <f>'[20]21111'!$F$4</f>
        <v>31101</v>
      </c>
      <c r="E315" s="259" t="str">
        <f>'[20]21111'!$F$5</f>
        <v>SECRETARÍA DE ARTE Y CULTURA</v>
      </c>
      <c r="F315" s="546">
        <v>2000</v>
      </c>
      <c r="G315" s="546">
        <v>27411</v>
      </c>
      <c r="H315" s="548" t="s">
        <v>161</v>
      </c>
      <c r="I315" s="547">
        <f>'SECRE ARTE Y CULTURA'!I21</f>
        <v>250.22</v>
      </c>
      <c r="J315" s="77">
        <f>'SECRE ARTE Y CULTURA'!J21</f>
        <v>0</v>
      </c>
      <c r="K315" s="77">
        <f>'SECRE ARTE Y CULTURA'!K21</f>
        <v>0</v>
      </c>
      <c r="L315" s="77">
        <f>'SECRE ARTE Y CULTURA'!L21</f>
        <v>250.22</v>
      </c>
      <c r="M315" s="77">
        <f>'SECRE ARTE Y CULTURA'!M21</f>
        <v>0</v>
      </c>
      <c r="N315" s="77">
        <f>'SECRE ARTE Y CULTURA'!N21</f>
        <v>0</v>
      </c>
      <c r="O315" s="77">
        <f>'SECRE ARTE Y CULTURA'!O21</f>
        <v>0</v>
      </c>
      <c r="P315" s="77">
        <f>'SECRE ARTE Y CULTURA'!P21</f>
        <v>0</v>
      </c>
      <c r="Q315" s="77">
        <f>'SECRE ARTE Y CULTURA'!Q21</f>
        <v>0</v>
      </c>
      <c r="R315" s="77">
        <f>'SECRE ARTE Y CULTURA'!R21</f>
        <v>0</v>
      </c>
      <c r="S315" s="77">
        <f>'SECRE ARTE Y CULTURA'!S21</f>
        <v>0</v>
      </c>
      <c r="T315" s="77">
        <f>'SECRE ARTE Y CULTURA'!T21</f>
        <v>0</v>
      </c>
      <c r="U315" s="77">
        <f>'SECRE ARTE Y CULTURA'!U21</f>
        <v>0</v>
      </c>
      <c r="V315" s="588">
        <f t="shared" si="28"/>
        <v>250.22</v>
      </c>
      <c r="W315" s="1"/>
      <c r="X315" s="1"/>
    </row>
    <row r="316" spans="1:24" ht="18" customHeight="1" x14ac:dyDescent="0.25">
      <c r="A316" s="2" t="str">
        <f>'[20]21111'!$A$12</f>
        <v>13</v>
      </c>
      <c r="B316" s="2">
        <f>'[20]21111'!$F$2</f>
        <v>311</v>
      </c>
      <c r="C316" s="259" t="str">
        <f>'[20]21111'!$F$3</f>
        <v>SECRETARÍA DE ARTE Y CULTURA</v>
      </c>
      <c r="D316" s="2">
        <f>'[20]21111'!$F$4</f>
        <v>31101</v>
      </c>
      <c r="E316" s="259" t="str">
        <f>'[20]21111'!$F$5</f>
        <v>SECRETARÍA DE ARTE Y CULTURA</v>
      </c>
      <c r="F316" s="555">
        <v>3000</v>
      </c>
      <c r="G316" s="555">
        <v>32911</v>
      </c>
      <c r="H316" s="556" t="s">
        <v>192</v>
      </c>
      <c r="I316" s="557">
        <f t="shared" ref="I316:I319" si="30">SUM(J316:U316)</f>
        <v>481741.07</v>
      </c>
      <c r="J316" s="77">
        <f>'SECRE ARTE Y CULTURA'!J22</f>
        <v>48870</v>
      </c>
      <c r="K316" s="77">
        <f>'SECRE ARTE Y CULTURA'!K22</f>
        <v>135720</v>
      </c>
      <c r="L316" s="77">
        <f>'SECRE ARTE Y CULTURA'!L22</f>
        <v>38628</v>
      </c>
      <c r="M316" s="77">
        <f>'SECRE ARTE Y CULTURA'!M22</f>
        <v>258523.07</v>
      </c>
      <c r="N316" s="77">
        <f>'SECRE ARTE Y CULTURA'!N22</f>
        <v>0</v>
      </c>
      <c r="O316" s="77">
        <f>'SECRE ARTE Y CULTURA'!O22</f>
        <v>0</v>
      </c>
      <c r="P316" s="77">
        <f>'SECRE ARTE Y CULTURA'!P22</f>
        <v>0</v>
      </c>
      <c r="Q316" s="77">
        <f>'SECRE ARTE Y CULTURA'!Q22</f>
        <v>0</v>
      </c>
      <c r="R316" s="77">
        <f>'SECRE ARTE Y CULTURA'!R22</f>
        <v>0</v>
      </c>
      <c r="S316" s="77">
        <f>'SECRE ARTE Y CULTURA'!S22</f>
        <v>0</v>
      </c>
      <c r="T316" s="77">
        <f>'SECRE ARTE Y CULTURA'!T22</f>
        <v>0</v>
      </c>
      <c r="U316" s="77">
        <f>'SECRE ARTE Y CULTURA'!U22</f>
        <v>0</v>
      </c>
      <c r="V316" s="588">
        <f t="shared" si="28"/>
        <v>481741.07</v>
      </c>
      <c r="W316" s="1"/>
      <c r="X316" s="1"/>
    </row>
    <row r="317" spans="1:24" ht="30" x14ac:dyDescent="0.25">
      <c r="A317" s="2" t="str">
        <f>'[20]21111'!$A$12</f>
        <v>13</v>
      </c>
      <c r="B317" s="2">
        <f>'[20]21111'!$F$2</f>
        <v>311</v>
      </c>
      <c r="C317" s="259" t="str">
        <f>'[20]21111'!$F$3</f>
        <v>SECRETARÍA DE ARTE Y CULTURA</v>
      </c>
      <c r="D317" s="2">
        <f>'[20]21111'!$F$4</f>
        <v>31101</v>
      </c>
      <c r="E317" s="259" t="str">
        <f>'[20]21111'!$F$5</f>
        <v>SECRETARÍA DE ARTE Y CULTURA</v>
      </c>
      <c r="F317" s="598">
        <v>3000</v>
      </c>
      <c r="G317" s="598">
        <v>33611</v>
      </c>
      <c r="H317" s="599" t="s">
        <v>198</v>
      </c>
      <c r="I317" s="559">
        <f t="shared" si="30"/>
        <v>10348.4</v>
      </c>
      <c r="J317" s="77">
        <f>'SECRE ARTE Y CULTURA'!J23</f>
        <v>928</v>
      </c>
      <c r="K317" s="77">
        <f>'SECRE ARTE Y CULTURA'!K23</f>
        <v>2320</v>
      </c>
      <c r="L317" s="77">
        <f>'SECRE ARTE Y CULTURA'!L23</f>
        <v>2320</v>
      </c>
      <c r="M317" s="77">
        <f>'SECRE ARTE Y CULTURA'!M23</f>
        <v>2320</v>
      </c>
      <c r="N317" s="77">
        <f>'SECRE ARTE Y CULTURA'!N23</f>
        <v>0</v>
      </c>
      <c r="O317" s="77">
        <f>'SECRE ARTE Y CULTURA'!O23</f>
        <v>0</v>
      </c>
      <c r="P317" s="119">
        <v>2460.4</v>
      </c>
      <c r="Q317" s="77">
        <f>'SECRE ARTE Y CULTURA'!Q23</f>
        <v>0</v>
      </c>
      <c r="R317" s="77">
        <f>'SECRE ARTE Y CULTURA'!R23</f>
        <v>0</v>
      </c>
      <c r="S317" s="77">
        <f>'SECRE ARTE Y CULTURA'!S23</f>
        <v>0</v>
      </c>
      <c r="T317" s="77">
        <f>'SECRE ARTE Y CULTURA'!T23</f>
        <v>0</v>
      </c>
      <c r="U317" s="77">
        <f>'SECRE ARTE Y CULTURA'!U23</f>
        <v>0</v>
      </c>
      <c r="V317" s="588">
        <f t="shared" si="28"/>
        <v>10348.4</v>
      </c>
      <c r="W317" s="1"/>
      <c r="X317" s="1"/>
    </row>
    <row r="318" spans="1:24" ht="28.5" x14ac:dyDescent="0.25">
      <c r="A318" s="2" t="str">
        <f>'[20]21111'!$A$12</f>
        <v>13</v>
      </c>
      <c r="B318" s="2">
        <f>'[20]21111'!$F$2</f>
        <v>311</v>
      </c>
      <c r="C318" s="259" t="str">
        <f>'[20]21111'!$F$3</f>
        <v>SECRETARÍA DE ARTE Y CULTURA</v>
      </c>
      <c r="D318" s="2">
        <f>'[20]21111'!$F$4</f>
        <v>31101</v>
      </c>
      <c r="E318" s="259" t="str">
        <f>'[20]21111'!$F$5</f>
        <v>SECRETARÍA DE ARTE Y CULTURA</v>
      </c>
      <c r="F318" s="555">
        <v>3000</v>
      </c>
      <c r="G318" s="555">
        <v>33911</v>
      </c>
      <c r="H318" s="556" t="s">
        <v>199</v>
      </c>
      <c r="I318" s="557">
        <f t="shared" si="30"/>
        <v>56840</v>
      </c>
      <c r="J318" s="77">
        <f>'SECRE ARTE Y CULTURA'!J24</f>
        <v>928</v>
      </c>
      <c r="K318" s="77">
        <f>'SECRE ARTE Y CULTURA'!K24</f>
        <v>54984</v>
      </c>
      <c r="L318" s="77">
        <f>'SECRE ARTE Y CULTURA'!L24</f>
        <v>928</v>
      </c>
      <c r="M318" s="77">
        <f>'SECRE ARTE Y CULTURA'!M24</f>
        <v>0</v>
      </c>
      <c r="N318" s="77">
        <f>'SECRE ARTE Y CULTURA'!N24</f>
        <v>0</v>
      </c>
      <c r="O318" s="77">
        <f>'SECRE ARTE Y CULTURA'!O24</f>
        <v>0</v>
      </c>
      <c r="P318" s="77">
        <f>'SECRE ARTE Y CULTURA'!P24</f>
        <v>0</v>
      </c>
      <c r="Q318" s="77">
        <f>'SECRE ARTE Y CULTURA'!Q24</f>
        <v>0</v>
      </c>
      <c r="R318" s="77">
        <f>'SECRE ARTE Y CULTURA'!R24</f>
        <v>0</v>
      </c>
      <c r="S318" s="77">
        <f>'SECRE ARTE Y CULTURA'!S24</f>
        <v>0</v>
      </c>
      <c r="T318" s="77">
        <f>'SECRE ARTE Y CULTURA'!T24</f>
        <v>0</v>
      </c>
      <c r="U318" s="77">
        <f>'SECRE ARTE Y CULTURA'!U24</f>
        <v>0</v>
      </c>
      <c r="V318" s="588">
        <f t="shared" si="28"/>
        <v>56840</v>
      </c>
      <c r="W318" s="1"/>
      <c r="X318" s="1"/>
    </row>
    <row r="319" spans="1:24" ht="18" customHeight="1" x14ac:dyDescent="0.25">
      <c r="A319" s="2" t="str">
        <f>'[20]21111'!$A$12</f>
        <v>13</v>
      </c>
      <c r="B319" s="2">
        <f>'[20]21111'!$F$2</f>
        <v>311</v>
      </c>
      <c r="C319" s="259" t="str">
        <f>'[20]21111'!$F$3</f>
        <v>SECRETARÍA DE ARTE Y CULTURA</v>
      </c>
      <c r="D319" s="2">
        <f>'[20]21111'!$F$4</f>
        <v>31101</v>
      </c>
      <c r="E319" s="259" t="str">
        <f>'[20]21111'!$F$5</f>
        <v>SECRETARÍA DE ARTE Y CULTURA</v>
      </c>
      <c r="F319" s="555">
        <v>3000</v>
      </c>
      <c r="G319" s="555">
        <v>38211</v>
      </c>
      <c r="H319" s="556" t="s">
        <v>226</v>
      </c>
      <c r="I319" s="557">
        <f t="shared" si="30"/>
        <v>15000</v>
      </c>
      <c r="J319" s="77">
        <f>'SECRE ARTE Y CULTURA'!J25</f>
        <v>0</v>
      </c>
      <c r="K319" s="77">
        <f>'SECRE ARTE Y CULTURA'!K25</f>
        <v>15000</v>
      </c>
      <c r="L319" s="77">
        <f>'SECRE ARTE Y CULTURA'!L25</f>
        <v>0</v>
      </c>
      <c r="M319" s="77">
        <f>'SECRE ARTE Y CULTURA'!M25</f>
        <v>0</v>
      </c>
      <c r="N319" s="77">
        <f>'SECRE ARTE Y CULTURA'!N25</f>
        <v>0</v>
      </c>
      <c r="O319" s="77">
        <f>'SECRE ARTE Y CULTURA'!O25</f>
        <v>0</v>
      </c>
      <c r="P319" s="77">
        <f>'SECRE ARTE Y CULTURA'!P25</f>
        <v>0</v>
      </c>
      <c r="Q319" s="77">
        <f>'SECRE ARTE Y CULTURA'!Q25</f>
        <v>0</v>
      </c>
      <c r="R319" s="77">
        <f>'SECRE ARTE Y CULTURA'!R25</f>
        <v>0</v>
      </c>
      <c r="S319" s="77">
        <f>'SECRE ARTE Y CULTURA'!S25</f>
        <v>0</v>
      </c>
      <c r="T319" s="77">
        <f>'SECRE ARTE Y CULTURA'!T25</f>
        <v>0</v>
      </c>
      <c r="U319" s="77">
        <f>'SECRE ARTE Y CULTURA'!U25</f>
        <v>0</v>
      </c>
      <c r="V319" s="588">
        <f t="shared" si="28"/>
        <v>15000</v>
      </c>
      <c r="W319" s="1"/>
      <c r="X319" s="1"/>
    </row>
    <row r="320" spans="1:24" ht="28.5" x14ac:dyDescent="0.25">
      <c r="A320" s="2" t="str">
        <f>'[20]21111'!$A$12</f>
        <v>13</v>
      </c>
      <c r="B320" s="2">
        <f>'[20]21111'!$F$2</f>
        <v>311</v>
      </c>
      <c r="C320" s="496" t="str">
        <f>'[20]21111'!$F$3</f>
        <v>SECRETARÍA DE ARTE Y CULTURA</v>
      </c>
      <c r="D320" s="2">
        <f>'[20]21111'!$F$4</f>
        <v>31101</v>
      </c>
      <c r="E320" s="496" t="str">
        <f>'[20]21111'!$F$5</f>
        <v>SECRETARÍA DE ARTE Y CULTURA</v>
      </c>
      <c r="F320" s="2">
        <v>5000</v>
      </c>
      <c r="G320" s="2">
        <v>51512</v>
      </c>
      <c r="H320" s="259" t="s">
        <v>248</v>
      </c>
      <c r="I320" s="77">
        <f>'SECRE ARTE Y CULTURA'!I26</f>
        <v>61547.72</v>
      </c>
      <c r="J320" s="77">
        <f>'SECRE ARTE Y CULTURA'!J26</f>
        <v>0</v>
      </c>
      <c r="K320" s="77">
        <f>'SECRE ARTE Y CULTURA'!K26</f>
        <v>50547.72</v>
      </c>
      <c r="L320" s="77">
        <f>'SECRE ARTE Y CULTURA'!L26</f>
        <v>11000</v>
      </c>
      <c r="M320" s="77">
        <f>'SECRE ARTE Y CULTURA'!M26</f>
        <v>0</v>
      </c>
      <c r="N320" s="77">
        <f>'SECRE ARTE Y CULTURA'!N26</f>
        <v>0</v>
      </c>
      <c r="O320" s="77">
        <f>'SECRE ARTE Y CULTURA'!O26</f>
        <v>0</v>
      </c>
      <c r="P320" s="77">
        <f>'SECRE ARTE Y CULTURA'!P26</f>
        <v>0</v>
      </c>
      <c r="Q320" s="77">
        <f>'SECRE ARTE Y CULTURA'!Q26</f>
        <v>0</v>
      </c>
      <c r="R320" s="77">
        <f>'SECRE ARTE Y CULTURA'!R26</f>
        <v>0</v>
      </c>
      <c r="S320" s="77">
        <f>'SECRE ARTE Y CULTURA'!S26</f>
        <v>0</v>
      </c>
      <c r="T320" s="77">
        <f>'SECRE ARTE Y CULTURA'!T26</f>
        <v>0</v>
      </c>
      <c r="U320" s="77">
        <f>'SECRE ARTE Y CULTURA'!U26</f>
        <v>0</v>
      </c>
      <c r="V320" s="588">
        <f t="shared" si="28"/>
        <v>61547.72</v>
      </c>
      <c r="W320" s="1"/>
      <c r="X320" s="1"/>
    </row>
    <row r="321" spans="1:24" s="340" customFormat="1" ht="28.5" x14ac:dyDescent="0.25">
      <c r="A321" s="258">
        <v>19</v>
      </c>
      <c r="B321" s="2">
        <v>312</v>
      </c>
      <c r="C321" s="259" t="s">
        <v>372</v>
      </c>
      <c r="D321" s="258">
        <v>31201</v>
      </c>
      <c r="E321" s="259" t="s">
        <v>372</v>
      </c>
      <c r="F321" s="550">
        <v>2000</v>
      </c>
      <c r="G321" s="550">
        <v>21111</v>
      </c>
      <c r="H321" s="548" t="s">
        <v>132</v>
      </c>
      <c r="I321" s="554">
        <f>'SEC CAMBIO CLIMATICO'!I15</f>
        <v>68440.92</v>
      </c>
      <c r="J321" s="499">
        <f>'SEC CAMBIO CLIMATICO'!J15</f>
        <v>0</v>
      </c>
      <c r="K321" s="499">
        <f>'SEC CAMBIO CLIMATICO'!K15</f>
        <v>41730.756399999998</v>
      </c>
      <c r="L321" s="499">
        <f>'SEC CAMBIO CLIMATICO'!L15</f>
        <v>0</v>
      </c>
      <c r="M321" s="499">
        <f>'SEC CAMBIO CLIMATICO'!M15</f>
        <v>0</v>
      </c>
      <c r="N321" s="499">
        <f>'SEC CAMBIO CLIMATICO'!N15</f>
        <v>0</v>
      </c>
      <c r="O321" s="499">
        <f>'SEC CAMBIO CLIMATICO'!O15</f>
        <v>0</v>
      </c>
      <c r="P321" s="499">
        <f>'SEC CAMBIO CLIMATICO'!P15</f>
        <v>26710.16</v>
      </c>
      <c r="Q321" s="499">
        <f>'SEC CAMBIO CLIMATICO'!Q15</f>
        <v>0</v>
      </c>
      <c r="R321" s="499">
        <f>'SEC CAMBIO CLIMATICO'!R15</f>
        <v>0</v>
      </c>
      <c r="S321" s="499">
        <f>'SEC CAMBIO CLIMATICO'!S15</f>
        <v>0</v>
      </c>
      <c r="T321" s="499">
        <f>'SEC CAMBIO CLIMATICO'!T15</f>
        <v>0</v>
      </c>
      <c r="U321" s="499">
        <f>'SEC CAMBIO CLIMATICO'!U15</f>
        <v>0</v>
      </c>
      <c r="V321" s="588">
        <f t="shared" si="28"/>
        <v>68440.916400000002</v>
      </c>
      <c r="W321" s="258"/>
      <c r="X321" s="258"/>
    </row>
    <row r="322" spans="1:24" s="340" customFormat="1" ht="42.75" x14ac:dyDescent="0.25">
      <c r="A322" s="258">
        <f t="shared" ref="A322:A333" si="31">A321</f>
        <v>19</v>
      </c>
      <c r="B322" s="2">
        <v>312</v>
      </c>
      <c r="C322" s="259" t="s">
        <v>372</v>
      </c>
      <c r="D322" s="258">
        <v>31201</v>
      </c>
      <c r="E322" s="259" t="s">
        <v>372</v>
      </c>
      <c r="F322" s="550">
        <v>2000</v>
      </c>
      <c r="G322" s="550">
        <v>21411</v>
      </c>
      <c r="H322" s="548" t="s">
        <v>135</v>
      </c>
      <c r="I322" s="554">
        <f>'SEC CAMBIO CLIMATICO'!I16</f>
        <v>7219.84</v>
      </c>
      <c r="J322" s="499">
        <f>'SEC CAMBIO CLIMATICO'!J16</f>
        <v>0</v>
      </c>
      <c r="K322" s="499">
        <f>'SEC CAMBIO CLIMATICO'!K16</f>
        <v>0</v>
      </c>
      <c r="L322" s="499">
        <f>'SEC CAMBIO CLIMATICO'!L16</f>
        <v>7219.84</v>
      </c>
      <c r="M322" s="499">
        <f>'SEC CAMBIO CLIMATICO'!M16</f>
        <v>0</v>
      </c>
      <c r="N322" s="499">
        <f>'SEC CAMBIO CLIMATICO'!N16</f>
        <v>0</v>
      </c>
      <c r="O322" s="499">
        <f>'SEC CAMBIO CLIMATICO'!O16</f>
        <v>0</v>
      </c>
      <c r="P322" s="499">
        <f>'SEC CAMBIO CLIMATICO'!P16</f>
        <v>0</v>
      </c>
      <c r="Q322" s="499">
        <f>'SEC CAMBIO CLIMATICO'!Q16</f>
        <v>0</v>
      </c>
      <c r="R322" s="499">
        <f>'SEC CAMBIO CLIMATICO'!R16</f>
        <v>0</v>
      </c>
      <c r="S322" s="499">
        <f>'SEC CAMBIO CLIMATICO'!S16</f>
        <v>0</v>
      </c>
      <c r="T322" s="499">
        <f>'SEC CAMBIO CLIMATICO'!T16</f>
        <v>0</v>
      </c>
      <c r="U322" s="499">
        <f>'SEC CAMBIO CLIMATICO'!U16</f>
        <v>0</v>
      </c>
      <c r="V322" s="588">
        <f t="shared" si="28"/>
        <v>7219.84</v>
      </c>
      <c r="W322" s="114"/>
      <c r="X322" s="114"/>
    </row>
    <row r="323" spans="1:24" s="340" customFormat="1" ht="18" customHeight="1" x14ac:dyDescent="0.25">
      <c r="A323" s="258">
        <v>19</v>
      </c>
      <c r="B323" s="2">
        <v>312</v>
      </c>
      <c r="C323" s="259" t="s">
        <v>372</v>
      </c>
      <c r="D323" s="258">
        <v>31201</v>
      </c>
      <c r="E323" s="259" t="s">
        <v>372</v>
      </c>
      <c r="F323" s="550">
        <v>2000</v>
      </c>
      <c r="G323" s="550">
        <v>21511</v>
      </c>
      <c r="H323" s="548" t="s">
        <v>136</v>
      </c>
      <c r="I323" s="554">
        <f>'SEC CAMBIO CLIMATICO'!I17</f>
        <v>750</v>
      </c>
      <c r="J323" s="499">
        <f>'SEC CAMBIO CLIMATICO'!J17</f>
        <v>0</v>
      </c>
      <c r="K323" s="499">
        <f>'SEC CAMBIO CLIMATICO'!K17</f>
        <v>750</v>
      </c>
      <c r="L323" s="499">
        <f>'SEC CAMBIO CLIMATICO'!L17</f>
        <v>0</v>
      </c>
      <c r="M323" s="499">
        <f>'SEC CAMBIO CLIMATICO'!M17</f>
        <v>0</v>
      </c>
      <c r="N323" s="499">
        <f>'SEC CAMBIO CLIMATICO'!N17</f>
        <v>0</v>
      </c>
      <c r="O323" s="499">
        <f>'SEC CAMBIO CLIMATICO'!O17</f>
        <v>0</v>
      </c>
      <c r="P323" s="499">
        <f>'SEC CAMBIO CLIMATICO'!P17</f>
        <v>0</v>
      </c>
      <c r="Q323" s="499">
        <f>'SEC CAMBIO CLIMATICO'!Q17</f>
        <v>0</v>
      </c>
      <c r="R323" s="499">
        <f>'SEC CAMBIO CLIMATICO'!R17</f>
        <v>0</v>
      </c>
      <c r="S323" s="499">
        <f>'SEC CAMBIO CLIMATICO'!S17</f>
        <v>0</v>
      </c>
      <c r="T323" s="499">
        <f>'SEC CAMBIO CLIMATICO'!T17</f>
        <v>0</v>
      </c>
      <c r="U323" s="499">
        <f>'SEC CAMBIO CLIMATICO'!U17</f>
        <v>0</v>
      </c>
      <c r="V323" s="588">
        <f t="shared" si="28"/>
        <v>750</v>
      </c>
      <c r="W323" s="114"/>
      <c r="X323" s="114"/>
    </row>
    <row r="324" spans="1:24" s="340" customFormat="1" ht="18" customHeight="1" x14ac:dyDescent="0.25">
      <c r="A324" s="258">
        <v>19</v>
      </c>
      <c r="B324" s="2">
        <v>312</v>
      </c>
      <c r="C324" s="259" t="s">
        <v>372</v>
      </c>
      <c r="D324" s="258">
        <v>31201</v>
      </c>
      <c r="E324" s="259" t="s">
        <v>372</v>
      </c>
      <c r="F324" s="550">
        <v>2000</v>
      </c>
      <c r="G324" s="550">
        <v>21611</v>
      </c>
      <c r="H324" s="548" t="s">
        <v>137</v>
      </c>
      <c r="I324" s="554">
        <f>'SEC CAMBIO CLIMATICO'!I18</f>
        <v>232</v>
      </c>
      <c r="J324" s="499">
        <f>'SEC CAMBIO CLIMATICO'!J18</f>
        <v>0</v>
      </c>
      <c r="K324" s="499">
        <f>'SEC CAMBIO CLIMATICO'!K18</f>
        <v>232</v>
      </c>
      <c r="L324" s="499">
        <f>'SEC CAMBIO CLIMATICO'!L18</f>
        <v>0</v>
      </c>
      <c r="M324" s="499">
        <f>'SEC CAMBIO CLIMATICO'!M18</f>
        <v>0</v>
      </c>
      <c r="N324" s="499">
        <f>'SEC CAMBIO CLIMATICO'!N18</f>
        <v>0</v>
      </c>
      <c r="O324" s="499">
        <f>'SEC CAMBIO CLIMATICO'!O18</f>
        <v>0</v>
      </c>
      <c r="P324" s="499">
        <f>'SEC CAMBIO CLIMATICO'!P18</f>
        <v>0</v>
      </c>
      <c r="Q324" s="499">
        <f>'SEC CAMBIO CLIMATICO'!Q18</f>
        <v>0</v>
      </c>
      <c r="R324" s="499">
        <f>'SEC CAMBIO CLIMATICO'!R18</f>
        <v>0</v>
      </c>
      <c r="S324" s="499">
        <f>'SEC CAMBIO CLIMATICO'!S18</f>
        <v>0</v>
      </c>
      <c r="T324" s="499">
        <f>'SEC CAMBIO CLIMATICO'!T18</f>
        <v>0</v>
      </c>
      <c r="U324" s="499">
        <f>'SEC CAMBIO CLIMATICO'!U18</f>
        <v>0</v>
      </c>
      <c r="V324" s="588">
        <f t="shared" si="28"/>
        <v>232</v>
      </c>
      <c r="W324" s="114"/>
      <c r="X324" s="114"/>
    </row>
    <row r="325" spans="1:24" s="340" customFormat="1" ht="18" customHeight="1" x14ac:dyDescent="0.25">
      <c r="A325" s="258">
        <f>A322</f>
        <v>19</v>
      </c>
      <c r="B325" s="2">
        <v>312</v>
      </c>
      <c r="C325" s="259" t="s">
        <v>372</v>
      </c>
      <c r="D325" s="258">
        <v>31201</v>
      </c>
      <c r="E325" s="259" t="s">
        <v>372</v>
      </c>
      <c r="F325" s="550">
        <v>2000</v>
      </c>
      <c r="G325" s="550">
        <v>21711</v>
      </c>
      <c r="H325" s="548" t="s">
        <v>138</v>
      </c>
      <c r="I325" s="554">
        <f>'SEC CAMBIO CLIMATICO'!I19</f>
        <v>2302.6</v>
      </c>
      <c r="J325" s="499">
        <f>'SEC CAMBIO CLIMATICO'!J19</f>
        <v>0</v>
      </c>
      <c r="K325" s="499">
        <f>'SEC CAMBIO CLIMATICO'!K19</f>
        <v>2302.6</v>
      </c>
      <c r="L325" s="499">
        <f>'SEC CAMBIO CLIMATICO'!L19</f>
        <v>0</v>
      </c>
      <c r="M325" s="499">
        <f>'SEC CAMBIO CLIMATICO'!M19</f>
        <v>0</v>
      </c>
      <c r="N325" s="499">
        <f>'SEC CAMBIO CLIMATICO'!N19</f>
        <v>0</v>
      </c>
      <c r="O325" s="499">
        <f>'SEC CAMBIO CLIMATICO'!O19</f>
        <v>0</v>
      </c>
      <c r="P325" s="499">
        <f>'SEC CAMBIO CLIMATICO'!P19</f>
        <v>0</v>
      </c>
      <c r="Q325" s="499">
        <f>'SEC CAMBIO CLIMATICO'!Q19</f>
        <v>0</v>
      </c>
      <c r="R325" s="499">
        <f>'SEC CAMBIO CLIMATICO'!R19</f>
        <v>0</v>
      </c>
      <c r="S325" s="499">
        <f>'SEC CAMBIO CLIMATICO'!S19</f>
        <v>0</v>
      </c>
      <c r="T325" s="499">
        <f>'SEC CAMBIO CLIMATICO'!T19</f>
        <v>0</v>
      </c>
      <c r="U325" s="499">
        <f>'SEC CAMBIO CLIMATICO'!U19</f>
        <v>0</v>
      </c>
      <c r="V325" s="588">
        <f t="shared" si="28"/>
        <v>2302.6</v>
      </c>
      <c r="W325" s="498"/>
      <c r="X325" s="114"/>
    </row>
    <row r="326" spans="1:24" s="340" customFormat="1" ht="18" customHeight="1" x14ac:dyDescent="0.25">
      <c r="A326" s="258">
        <f t="shared" si="31"/>
        <v>19</v>
      </c>
      <c r="B326" s="2">
        <v>312</v>
      </c>
      <c r="C326" s="259" t="s">
        <v>372</v>
      </c>
      <c r="D326" s="258">
        <v>31201</v>
      </c>
      <c r="E326" s="259" t="s">
        <v>372</v>
      </c>
      <c r="F326" s="550">
        <v>2000</v>
      </c>
      <c r="G326" s="550">
        <v>22111</v>
      </c>
      <c r="H326" s="548" t="s">
        <v>140</v>
      </c>
      <c r="I326" s="554">
        <f>'SEC CAMBIO CLIMATICO'!I20</f>
        <v>10092</v>
      </c>
      <c r="J326" s="499">
        <f>'SEC CAMBIO CLIMATICO'!J20</f>
        <v>1740</v>
      </c>
      <c r="K326" s="499">
        <f>'SEC CAMBIO CLIMATICO'!K20</f>
        <v>1971.9999999999998</v>
      </c>
      <c r="L326" s="499">
        <f>'SEC CAMBIO CLIMATICO'!L20</f>
        <v>0</v>
      </c>
      <c r="M326" s="499">
        <f>'SEC CAMBIO CLIMATICO'!M20</f>
        <v>0</v>
      </c>
      <c r="N326" s="499">
        <f>'SEC CAMBIO CLIMATICO'!N20</f>
        <v>3480.0000000000005</v>
      </c>
      <c r="O326" s="499">
        <f>'SEC CAMBIO CLIMATICO'!O20</f>
        <v>0</v>
      </c>
      <c r="P326" s="499">
        <f>'SEC CAMBIO CLIMATICO'!P20</f>
        <v>0</v>
      </c>
      <c r="Q326" s="499">
        <f>'SEC CAMBIO CLIMATICO'!Q20</f>
        <v>0</v>
      </c>
      <c r="R326" s="499">
        <f>'SEC CAMBIO CLIMATICO'!R20</f>
        <v>2900</v>
      </c>
      <c r="S326" s="499">
        <f>'SEC CAMBIO CLIMATICO'!S20</f>
        <v>0</v>
      </c>
      <c r="T326" s="499">
        <f>'SEC CAMBIO CLIMATICO'!T20</f>
        <v>0</v>
      </c>
      <c r="U326" s="499">
        <f>'SEC CAMBIO CLIMATICO'!U20</f>
        <v>0</v>
      </c>
      <c r="V326" s="588">
        <f t="shared" si="28"/>
        <v>10092</v>
      </c>
      <c r="W326" s="114"/>
      <c r="X326" s="114"/>
    </row>
    <row r="327" spans="1:24" s="340" customFormat="1" ht="18" customHeight="1" x14ac:dyDescent="0.25">
      <c r="A327" s="258">
        <f t="shared" si="31"/>
        <v>19</v>
      </c>
      <c r="B327" s="2">
        <v>312</v>
      </c>
      <c r="C327" s="259" t="s">
        <v>372</v>
      </c>
      <c r="D327" s="258">
        <v>31201</v>
      </c>
      <c r="E327" s="259" t="s">
        <v>372</v>
      </c>
      <c r="F327" s="550">
        <v>2000</v>
      </c>
      <c r="G327" s="550">
        <v>22311</v>
      </c>
      <c r="H327" s="548" t="s">
        <v>142</v>
      </c>
      <c r="I327" s="554">
        <f>'SEC CAMBIO CLIMATICO'!I21</f>
        <v>3282.8</v>
      </c>
      <c r="J327" s="499">
        <f>'SEC CAMBIO CLIMATICO'!J21</f>
        <v>0</v>
      </c>
      <c r="K327" s="499">
        <f>'SEC CAMBIO CLIMATICO'!K21</f>
        <v>3282.8</v>
      </c>
      <c r="L327" s="499">
        <f>'SEC CAMBIO CLIMATICO'!L21</f>
        <v>0</v>
      </c>
      <c r="M327" s="499">
        <f>'SEC CAMBIO CLIMATICO'!M21</f>
        <v>0</v>
      </c>
      <c r="N327" s="499">
        <f>'SEC CAMBIO CLIMATICO'!N21</f>
        <v>0</v>
      </c>
      <c r="O327" s="499">
        <f>'SEC CAMBIO CLIMATICO'!O21</f>
        <v>0</v>
      </c>
      <c r="P327" s="499">
        <f>'SEC CAMBIO CLIMATICO'!P21</f>
        <v>0</v>
      </c>
      <c r="Q327" s="499">
        <f>'SEC CAMBIO CLIMATICO'!Q21</f>
        <v>0</v>
      </c>
      <c r="R327" s="499">
        <f>'SEC CAMBIO CLIMATICO'!R21</f>
        <v>0</v>
      </c>
      <c r="S327" s="499">
        <f>'SEC CAMBIO CLIMATICO'!S21</f>
        <v>0</v>
      </c>
      <c r="T327" s="499">
        <f>'SEC CAMBIO CLIMATICO'!T21</f>
        <v>0</v>
      </c>
      <c r="U327" s="499">
        <f>'SEC CAMBIO CLIMATICO'!U21</f>
        <v>0</v>
      </c>
      <c r="V327" s="588">
        <f t="shared" si="28"/>
        <v>3282.8</v>
      </c>
      <c r="W327" s="114"/>
      <c r="X327" s="114"/>
    </row>
    <row r="328" spans="1:24" s="340" customFormat="1" ht="18" customHeight="1" x14ac:dyDescent="0.25">
      <c r="A328" s="258">
        <f t="shared" si="31"/>
        <v>19</v>
      </c>
      <c r="B328" s="2">
        <v>312</v>
      </c>
      <c r="C328" s="259" t="s">
        <v>372</v>
      </c>
      <c r="D328" s="258">
        <v>31201</v>
      </c>
      <c r="E328" s="259" t="s">
        <v>372</v>
      </c>
      <c r="F328" s="550">
        <v>2000</v>
      </c>
      <c r="G328" s="550">
        <v>24611</v>
      </c>
      <c r="H328" s="548" t="s">
        <v>148</v>
      </c>
      <c r="I328" s="554">
        <f>'SEC CAMBIO CLIMATICO'!I22</f>
        <v>2839.68</v>
      </c>
      <c r="J328" s="499">
        <f>'SEC CAMBIO CLIMATICO'!J22</f>
        <v>0</v>
      </c>
      <c r="K328" s="499">
        <f>'SEC CAMBIO CLIMATICO'!K22</f>
        <v>0</v>
      </c>
      <c r="L328" s="499">
        <f>'SEC CAMBIO CLIMATICO'!L22</f>
        <v>2839.6800000000003</v>
      </c>
      <c r="M328" s="499">
        <f>'SEC CAMBIO CLIMATICO'!M22</f>
        <v>0</v>
      </c>
      <c r="N328" s="499">
        <f>'SEC CAMBIO CLIMATICO'!N22</f>
        <v>0</v>
      </c>
      <c r="O328" s="499">
        <f>'SEC CAMBIO CLIMATICO'!O22</f>
        <v>0</v>
      </c>
      <c r="P328" s="499">
        <f>'SEC CAMBIO CLIMATICO'!P22</f>
        <v>0</v>
      </c>
      <c r="Q328" s="499">
        <f>'SEC CAMBIO CLIMATICO'!Q22</f>
        <v>0</v>
      </c>
      <c r="R328" s="499">
        <f>'SEC CAMBIO CLIMATICO'!R22</f>
        <v>0</v>
      </c>
      <c r="S328" s="499">
        <f>'SEC CAMBIO CLIMATICO'!S22</f>
        <v>0</v>
      </c>
      <c r="T328" s="499">
        <f>'SEC CAMBIO CLIMATICO'!T22</f>
        <v>0</v>
      </c>
      <c r="U328" s="499">
        <f>'SEC CAMBIO CLIMATICO'!U22</f>
        <v>0</v>
      </c>
      <c r="V328" s="588">
        <f t="shared" si="28"/>
        <v>2839.6800000000003</v>
      </c>
      <c r="W328" s="114"/>
      <c r="X328" s="114"/>
    </row>
    <row r="329" spans="1:24" s="340" customFormat="1" ht="28.5" x14ac:dyDescent="0.25">
      <c r="A329" s="258"/>
      <c r="B329" s="2">
        <v>312</v>
      </c>
      <c r="C329" s="259" t="s">
        <v>372</v>
      </c>
      <c r="D329" s="258">
        <v>31201</v>
      </c>
      <c r="E329" s="259" t="s">
        <v>372</v>
      </c>
      <c r="F329" s="550">
        <v>2000</v>
      </c>
      <c r="G329" s="550">
        <v>24911</v>
      </c>
      <c r="H329" s="548" t="s">
        <v>151</v>
      </c>
      <c r="I329" s="554">
        <f>'SEC CAMBIO CLIMATICO'!I23</f>
        <v>4250</v>
      </c>
      <c r="J329" s="499">
        <f>'SEC CAMBIO CLIMATICO'!J23</f>
        <v>0</v>
      </c>
      <c r="K329" s="499">
        <f>'SEC CAMBIO CLIMATICO'!K23</f>
        <v>4250</v>
      </c>
      <c r="L329" s="499">
        <f>'SEC CAMBIO CLIMATICO'!L23</f>
        <v>0</v>
      </c>
      <c r="M329" s="499">
        <f>'SEC CAMBIO CLIMATICO'!M23</f>
        <v>0</v>
      </c>
      <c r="N329" s="499">
        <f>'SEC CAMBIO CLIMATICO'!N23</f>
        <v>0</v>
      </c>
      <c r="O329" s="499">
        <f>'SEC CAMBIO CLIMATICO'!O23</f>
        <v>0</v>
      </c>
      <c r="P329" s="499">
        <f>'SEC CAMBIO CLIMATICO'!P23</f>
        <v>0</v>
      </c>
      <c r="Q329" s="499">
        <f>'SEC CAMBIO CLIMATICO'!Q23</f>
        <v>0</v>
      </c>
      <c r="R329" s="499">
        <f>'SEC CAMBIO CLIMATICO'!R23</f>
        <v>0</v>
      </c>
      <c r="S329" s="499">
        <f>'SEC CAMBIO CLIMATICO'!S23</f>
        <v>0</v>
      </c>
      <c r="T329" s="499">
        <f>'SEC CAMBIO CLIMATICO'!T23</f>
        <v>0</v>
      </c>
      <c r="U329" s="499">
        <f>'SEC CAMBIO CLIMATICO'!U23</f>
        <v>0</v>
      </c>
      <c r="V329" s="588">
        <f t="shared" si="28"/>
        <v>4250</v>
      </c>
      <c r="W329" s="114"/>
      <c r="X329" s="114"/>
    </row>
    <row r="330" spans="1:24" s="340" customFormat="1" ht="28.5" x14ac:dyDescent="0.25">
      <c r="A330" s="258">
        <f>A328</f>
        <v>19</v>
      </c>
      <c r="B330" s="2">
        <v>312</v>
      </c>
      <c r="C330" s="259" t="s">
        <v>372</v>
      </c>
      <c r="D330" s="258">
        <v>31201</v>
      </c>
      <c r="E330" s="259" t="s">
        <v>372</v>
      </c>
      <c r="F330" s="550">
        <v>2000</v>
      </c>
      <c r="G330" s="550">
        <v>25611</v>
      </c>
      <c r="H330" s="548" t="s">
        <v>155</v>
      </c>
      <c r="I330" s="554">
        <f>'SEC CAMBIO CLIMATICO'!I24</f>
        <v>93472.8</v>
      </c>
      <c r="J330" s="499">
        <f>'SEC CAMBIO CLIMATICO'!J24</f>
        <v>0</v>
      </c>
      <c r="K330" s="499">
        <f>'SEC CAMBIO CLIMATICO'!K24</f>
        <v>93472.8</v>
      </c>
      <c r="L330" s="499">
        <f>'SEC CAMBIO CLIMATICO'!L24</f>
        <v>0</v>
      </c>
      <c r="M330" s="499">
        <f>'SEC CAMBIO CLIMATICO'!M24</f>
        <v>0</v>
      </c>
      <c r="N330" s="499">
        <f>'SEC CAMBIO CLIMATICO'!N24</f>
        <v>0</v>
      </c>
      <c r="O330" s="499">
        <f>'SEC CAMBIO CLIMATICO'!O24</f>
        <v>0</v>
      </c>
      <c r="P330" s="499">
        <f>'SEC CAMBIO CLIMATICO'!P24</f>
        <v>0</v>
      </c>
      <c r="Q330" s="499">
        <f>'SEC CAMBIO CLIMATICO'!Q24</f>
        <v>0</v>
      </c>
      <c r="R330" s="499">
        <f>'SEC CAMBIO CLIMATICO'!R24</f>
        <v>0</v>
      </c>
      <c r="S330" s="499">
        <f>'SEC CAMBIO CLIMATICO'!S24</f>
        <v>0</v>
      </c>
      <c r="T330" s="499">
        <f>'SEC CAMBIO CLIMATICO'!T24</f>
        <v>0</v>
      </c>
      <c r="U330" s="499">
        <f>'SEC CAMBIO CLIMATICO'!U24</f>
        <v>0</v>
      </c>
      <c r="V330" s="588">
        <f t="shared" si="28"/>
        <v>93472.8</v>
      </c>
      <c r="W330" s="114"/>
      <c r="X330" s="114"/>
    </row>
    <row r="331" spans="1:24" s="340" customFormat="1" ht="18" customHeight="1" x14ac:dyDescent="0.25">
      <c r="A331" s="258">
        <f t="shared" si="31"/>
        <v>19</v>
      </c>
      <c r="B331" s="2">
        <v>312</v>
      </c>
      <c r="C331" s="259" t="s">
        <v>372</v>
      </c>
      <c r="D331" s="258">
        <v>31201</v>
      </c>
      <c r="E331" s="259" t="s">
        <v>372</v>
      </c>
      <c r="F331" s="550">
        <v>2000</v>
      </c>
      <c r="G331" s="550">
        <v>25911</v>
      </c>
      <c r="H331" s="548" t="s">
        <v>156</v>
      </c>
      <c r="I331" s="554">
        <f>'SEC CAMBIO CLIMATICO'!I25</f>
        <v>1392</v>
      </c>
      <c r="J331" s="499">
        <f>'SEC CAMBIO CLIMATICO'!J25</f>
        <v>0</v>
      </c>
      <c r="K331" s="499">
        <f>'SEC CAMBIO CLIMATICO'!K25</f>
        <v>1392</v>
      </c>
      <c r="L331" s="499">
        <f>'SEC CAMBIO CLIMATICO'!L25</f>
        <v>0</v>
      </c>
      <c r="M331" s="499">
        <f>'SEC CAMBIO CLIMATICO'!M25</f>
        <v>0</v>
      </c>
      <c r="N331" s="499">
        <f>'SEC CAMBIO CLIMATICO'!N25</f>
        <v>0</v>
      </c>
      <c r="O331" s="499">
        <f>'SEC CAMBIO CLIMATICO'!O25</f>
        <v>0</v>
      </c>
      <c r="P331" s="499">
        <f>'SEC CAMBIO CLIMATICO'!P25</f>
        <v>0</v>
      </c>
      <c r="Q331" s="499">
        <f>'SEC CAMBIO CLIMATICO'!Q25</f>
        <v>0</v>
      </c>
      <c r="R331" s="499">
        <f>'SEC CAMBIO CLIMATICO'!R25</f>
        <v>0</v>
      </c>
      <c r="S331" s="499">
        <f>'SEC CAMBIO CLIMATICO'!S25</f>
        <v>0</v>
      </c>
      <c r="T331" s="499">
        <f>'SEC CAMBIO CLIMATICO'!T25</f>
        <v>0</v>
      </c>
      <c r="U331" s="499">
        <f>'SEC CAMBIO CLIMATICO'!U25</f>
        <v>0</v>
      </c>
      <c r="V331" s="588">
        <f t="shared" si="28"/>
        <v>1392</v>
      </c>
      <c r="W331" s="114"/>
      <c r="X331" s="114"/>
    </row>
    <row r="332" spans="1:24" s="340" customFormat="1" ht="18" customHeight="1" x14ac:dyDescent="0.25">
      <c r="A332" s="258">
        <f t="shared" si="31"/>
        <v>19</v>
      </c>
      <c r="B332" s="2">
        <v>312</v>
      </c>
      <c r="C332" s="259" t="s">
        <v>372</v>
      </c>
      <c r="D332" s="258">
        <v>31201</v>
      </c>
      <c r="E332" s="259" t="s">
        <v>372</v>
      </c>
      <c r="F332" s="550">
        <v>2000</v>
      </c>
      <c r="G332" s="550">
        <v>27411</v>
      </c>
      <c r="H332" s="548" t="s">
        <v>161</v>
      </c>
      <c r="I332" s="554">
        <f>'SEC CAMBIO CLIMATICO'!I26</f>
        <v>2900</v>
      </c>
      <c r="J332" s="499">
        <f>'SEC CAMBIO CLIMATICO'!J26</f>
        <v>0</v>
      </c>
      <c r="K332" s="499">
        <f>'SEC CAMBIO CLIMATICO'!K26</f>
        <v>2900</v>
      </c>
      <c r="L332" s="499">
        <f>'SEC CAMBIO CLIMATICO'!L26</f>
        <v>0</v>
      </c>
      <c r="M332" s="499">
        <f>'SEC CAMBIO CLIMATICO'!M26</f>
        <v>0</v>
      </c>
      <c r="N332" s="499">
        <f>'SEC CAMBIO CLIMATICO'!N26</f>
        <v>0</v>
      </c>
      <c r="O332" s="499">
        <f>'SEC CAMBIO CLIMATICO'!O26</f>
        <v>0</v>
      </c>
      <c r="P332" s="499">
        <f>'SEC CAMBIO CLIMATICO'!P26</f>
        <v>0</v>
      </c>
      <c r="Q332" s="499">
        <f>'SEC CAMBIO CLIMATICO'!Q26</f>
        <v>0</v>
      </c>
      <c r="R332" s="499">
        <f>'SEC CAMBIO CLIMATICO'!R26</f>
        <v>0</v>
      </c>
      <c r="S332" s="499">
        <f>'SEC CAMBIO CLIMATICO'!S26</f>
        <v>0</v>
      </c>
      <c r="T332" s="499">
        <f>'SEC CAMBIO CLIMATICO'!T26</f>
        <v>0</v>
      </c>
      <c r="U332" s="499">
        <f>'SEC CAMBIO CLIMATICO'!U26</f>
        <v>0</v>
      </c>
      <c r="V332" s="588">
        <f t="shared" si="28"/>
        <v>2900</v>
      </c>
      <c r="W332" s="114"/>
      <c r="X332" s="114"/>
    </row>
    <row r="333" spans="1:24" s="340" customFormat="1" ht="18" customHeight="1" x14ac:dyDescent="0.25">
      <c r="A333" s="258">
        <f t="shared" si="31"/>
        <v>19</v>
      </c>
      <c r="B333" s="2">
        <v>312</v>
      </c>
      <c r="C333" s="259" t="s">
        <v>372</v>
      </c>
      <c r="D333" s="258">
        <v>31201</v>
      </c>
      <c r="E333" s="259" t="s">
        <v>372</v>
      </c>
      <c r="F333" s="550">
        <v>2000</v>
      </c>
      <c r="G333" s="550">
        <v>29111</v>
      </c>
      <c r="H333" s="548" t="s">
        <v>166</v>
      </c>
      <c r="I333" s="554">
        <f>'SEC CAMBIO CLIMATICO'!I27</f>
        <v>13920</v>
      </c>
      <c r="J333" s="499">
        <f>'SEC CAMBIO CLIMATICO'!J27</f>
        <v>0</v>
      </c>
      <c r="K333" s="499">
        <f>'SEC CAMBIO CLIMATICO'!K27</f>
        <v>13920</v>
      </c>
      <c r="L333" s="499">
        <f>'SEC CAMBIO CLIMATICO'!L27</f>
        <v>0</v>
      </c>
      <c r="M333" s="499">
        <f>'SEC CAMBIO CLIMATICO'!M27</f>
        <v>0</v>
      </c>
      <c r="N333" s="499">
        <f>'SEC CAMBIO CLIMATICO'!N27</f>
        <v>0</v>
      </c>
      <c r="O333" s="499">
        <f>'SEC CAMBIO CLIMATICO'!O27</f>
        <v>0</v>
      </c>
      <c r="P333" s="499">
        <f>'SEC CAMBIO CLIMATICO'!P27</f>
        <v>0</v>
      </c>
      <c r="Q333" s="499">
        <f>'SEC CAMBIO CLIMATICO'!Q27</f>
        <v>0</v>
      </c>
      <c r="R333" s="499">
        <f>'SEC CAMBIO CLIMATICO'!R27</f>
        <v>0</v>
      </c>
      <c r="S333" s="499">
        <f>'SEC CAMBIO CLIMATICO'!S27</f>
        <v>0</v>
      </c>
      <c r="T333" s="499">
        <f>'SEC CAMBIO CLIMATICO'!T27</f>
        <v>0</v>
      </c>
      <c r="U333" s="499">
        <f>'SEC CAMBIO CLIMATICO'!U27</f>
        <v>0</v>
      </c>
      <c r="V333" s="588">
        <f t="shared" si="28"/>
        <v>13920</v>
      </c>
      <c r="W333" s="114"/>
      <c r="X333" s="114"/>
    </row>
    <row r="334" spans="1:24" s="340" customFormat="1" ht="42.75" x14ac:dyDescent="0.25">
      <c r="A334" s="258">
        <v>19</v>
      </c>
      <c r="B334" s="2">
        <v>312</v>
      </c>
      <c r="C334" s="259" t="s">
        <v>372</v>
      </c>
      <c r="D334" s="258">
        <v>31201</v>
      </c>
      <c r="E334" s="259" t="s">
        <v>372</v>
      </c>
      <c r="F334" s="550">
        <v>2000</v>
      </c>
      <c r="G334" s="550">
        <v>29411</v>
      </c>
      <c r="H334" s="548" t="s">
        <v>169</v>
      </c>
      <c r="I334" s="554">
        <f>'SEC CAMBIO CLIMATICO'!I28</f>
        <v>900</v>
      </c>
      <c r="J334" s="499">
        <f>'SEC CAMBIO CLIMATICO'!J28</f>
        <v>0</v>
      </c>
      <c r="K334" s="499">
        <f>'SEC CAMBIO CLIMATICO'!K28</f>
        <v>900</v>
      </c>
      <c r="L334" s="499">
        <f>'SEC CAMBIO CLIMATICO'!L28</f>
        <v>0</v>
      </c>
      <c r="M334" s="499">
        <f>'SEC CAMBIO CLIMATICO'!M28</f>
        <v>0</v>
      </c>
      <c r="N334" s="499">
        <f>'SEC CAMBIO CLIMATICO'!N28</f>
        <v>0</v>
      </c>
      <c r="O334" s="499">
        <f>'SEC CAMBIO CLIMATICO'!O28</f>
        <v>0</v>
      </c>
      <c r="P334" s="499">
        <f>'SEC CAMBIO CLIMATICO'!P28</f>
        <v>0</v>
      </c>
      <c r="Q334" s="499">
        <f>'SEC CAMBIO CLIMATICO'!Q28</f>
        <v>0</v>
      </c>
      <c r="R334" s="499">
        <f>'SEC CAMBIO CLIMATICO'!R28</f>
        <v>0</v>
      </c>
      <c r="S334" s="499">
        <f>'SEC CAMBIO CLIMATICO'!S28</f>
        <v>0</v>
      </c>
      <c r="T334" s="499">
        <f>'SEC CAMBIO CLIMATICO'!T28</f>
        <v>0</v>
      </c>
      <c r="U334" s="499">
        <f>'SEC CAMBIO CLIMATICO'!U28</f>
        <v>0</v>
      </c>
      <c r="V334" s="588">
        <f t="shared" si="28"/>
        <v>900</v>
      </c>
      <c r="W334" s="114"/>
      <c r="X334" s="114"/>
    </row>
    <row r="335" spans="1:24" s="340" customFormat="1" ht="28.5" x14ac:dyDescent="0.25">
      <c r="A335" s="258">
        <f>A333</f>
        <v>19</v>
      </c>
      <c r="B335" s="2">
        <v>312</v>
      </c>
      <c r="C335" s="259" t="s">
        <v>372</v>
      </c>
      <c r="D335" s="258">
        <v>31201</v>
      </c>
      <c r="E335" s="259" t="s">
        <v>372</v>
      </c>
      <c r="F335" s="550">
        <v>2000</v>
      </c>
      <c r="G335" s="550">
        <v>29911</v>
      </c>
      <c r="H335" s="548" t="s">
        <v>174</v>
      </c>
      <c r="I335" s="554">
        <f>'SEC CAMBIO CLIMATICO'!I29</f>
        <v>2900</v>
      </c>
      <c r="J335" s="499">
        <f>'SEC CAMBIO CLIMATICO'!J29</f>
        <v>0</v>
      </c>
      <c r="K335" s="499">
        <f>'SEC CAMBIO CLIMATICO'!K29</f>
        <v>0</v>
      </c>
      <c r="L335" s="499">
        <f>'SEC CAMBIO CLIMATICO'!L29</f>
        <v>1450</v>
      </c>
      <c r="M335" s="499">
        <f>'SEC CAMBIO CLIMATICO'!M29</f>
        <v>0</v>
      </c>
      <c r="N335" s="499">
        <f>'SEC CAMBIO CLIMATICO'!N29</f>
        <v>0</v>
      </c>
      <c r="O335" s="499">
        <f>'SEC CAMBIO CLIMATICO'!O29</f>
        <v>0</v>
      </c>
      <c r="P335" s="499">
        <f>'SEC CAMBIO CLIMATICO'!P29</f>
        <v>0</v>
      </c>
      <c r="Q335" s="499">
        <f>'SEC CAMBIO CLIMATICO'!Q29</f>
        <v>1450</v>
      </c>
      <c r="R335" s="499">
        <f>'SEC CAMBIO CLIMATICO'!R29</f>
        <v>0</v>
      </c>
      <c r="S335" s="499">
        <f>'SEC CAMBIO CLIMATICO'!S29</f>
        <v>0</v>
      </c>
      <c r="T335" s="499">
        <f>'SEC CAMBIO CLIMATICO'!T29</f>
        <v>0</v>
      </c>
      <c r="U335" s="499">
        <f>'SEC CAMBIO CLIMATICO'!U29</f>
        <v>0</v>
      </c>
      <c r="V335" s="588">
        <f t="shared" si="28"/>
        <v>2900</v>
      </c>
      <c r="W335" s="114"/>
      <c r="X335" s="114"/>
    </row>
    <row r="336" spans="1:24" s="340" customFormat="1" ht="18" customHeight="1" x14ac:dyDescent="0.25">
      <c r="A336" s="258">
        <v>19</v>
      </c>
      <c r="B336" s="2">
        <v>312</v>
      </c>
      <c r="C336" s="259" t="s">
        <v>372</v>
      </c>
      <c r="D336" s="258">
        <v>31201</v>
      </c>
      <c r="E336" s="259" t="s">
        <v>372</v>
      </c>
      <c r="F336" s="550">
        <v>2000</v>
      </c>
      <c r="G336" s="550">
        <v>32511</v>
      </c>
      <c r="H336" s="548" t="s">
        <v>188</v>
      </c>
      <c r="I336" s="554">
        <f>'SEC CAMBIO CLIMATICO'!I31</f>
        <v>13000</v>
      </c>
      <c r="J336" s="499">
        <f>'SEC CAMBIO CLIMATICO'!J31</f>
        <v>13000</v>
      </c>
      <c r="K336" s="499">
        <f>'SEC CAMBIO CLIMATICO'!K31</f>
        <v>0</v>
      </c>
      <c r="L336" s="499">
        <f>'SEC CAMBIO CLIMATICO'!L31</f>
        <v>0</v>
      </c>
      <c r="M336" s="499">
        <f>'SEC CAMBIO CLIMATICO'!M31</f>
        <v>0</v>
      </c>
      <c r="N336" s="499">
        <f>'SEC CAMBIO CLIMATICO'!N31</f>
        <v>0</v>
      </c>
      <c r="O336" s="499">
        <f>'SEC CAMBIO CLIMATICO'!O31</f>
        <v>0</v>
      </c>
      <c r="P336" s="499">
        <f>'SEC CAMBIO CLIMATICO'!P31</f>
        <v>0</v>
      </c>
      <c r="Q336" s="499">
        <f>'SEC CAMBIO CLIMATICO'!Q31</f>
        <v>0</v>
      </c>
      <c r="R336" s="499">
        <f>'SEC CAMBIO CLIMATICO'!R31</f>
        <v>0</v>
      </c>
      <c r="S336" s="499">
        <f>'SEC CAMBIO CLIMATICO'!S31</f>
        <v>0</v>
      </c>
      <c r="T336" s="499">
        <f>'SEC CAMBIO CLIMATICO'!T31</f>
        <v>0</v>
      </c>
      <c r="U336" s="499">
        <f>'SEC CAMBIO CLIMATICO'!U31</f>
        <v>0</v>
      </c>
      <c r="V336" s="588">
        <f t="shared" si="28"/>
        <v>13000</v>
      </c>
      <c r="W336" s="114"/>
      <c r="X336" s="114"/>
    </row>
    <row r="337" spans="1:24" s="340" customFormat="1" ht="28.5" x14ac:dyDescent="0.25">
      <c r="A337" s="258">
        <f>A335</f>
        <v>19</v>
      </c>
      <c r="B337" s="2">
        <v>312</v>
      </c>
      <c r="C337" s="259" t="s">
        <v>372</v>
      </c>
      <c r="D337" s="258">
        <v>31201</v>
      </c>
      <c r="E337" s="259" t="s">
        <v>372</v>
      </c>
      <c r="F337" s="558">
        <v>3000</v>
      </c>
      <c r="G337" s="558">
        <v>32611</v>
      </c>
      <c r="H337" s="556" t="s">
        <v>189</v>
      </c>
      <c r="I337" s="557">
        <f>SUM(J337:U337)</f>
        <v>219240</v>
      </c>
      <c r="J337" s="499">
        <f>'SEC CAMBIO CLIMATICO'!J32</f>
        <v>21924</v>
      </c>
      <c r="K337" s="499">
        <f>'SEC CAMBIO CLIMATICO'!K32</f>
        <v>21924</v>
      </c>
      <c r="L337" s="499">
        <f>'SEC CAMBIO CLIMATICO'!L32</f>
        <v>21924</v>
      </c>
      <c r="M337" s="499">
        <f>'SEC CAMBIO CLIMATICO'!M32</f>
        <v>21924</v>
      </c>
      <c r="N337" s="499">
        <f>'SEC CAMBIO CLIMATICO'!N32</f>
        <v>21924</v>
      </c>
      <c r="O337" s="499">
        <f>'SEC CAMBIO CLIMATICO'!O32</f>
        <v>21924</v>
      </c>
      <c r="P337" s="499">
        <f>'SEC CAMBIO CLIMATICO'!P32</f>
        <v>21924</v>
      </c>
      <c r="Q337" s="499">
        <f>'SEC CAMBIO CLIMATICO'!Q32</f>
        <v>21924</v>
      </c>
      <c r="R337" s="499">
        <f>'SEC CAMBIO CLIMATICO'!R32</f>
        <v>21924</v>
      </c>
      <c r="S337" s="499">
        <f>'SEC CAMBIO CLIMATICO'!S32</f>
        <v>21924</v>
      </c>
      <c r="T337" s="499">
        <f>'SEC CAMBIO CLIMATICO'!T32</f>
        <v>0</v>
      </c>
      <c r="U337" s="499">
        <f>'SEC CAMBIO CLIMATICO'!U32</f>
        <v>0</v>
      </c>
      <c r="V337" s="588">
        <f t="shared" si="28"/>
        <v>219240</v>
      </c>
      <c r="W337" s="114"/>
      <c r="X337" s="114"/>
    </row>
    <row r="338" spans="1:24" s="340" customFormat="1" ht="30" x14ac:dyDescent="0.25">
      <c r="A338" s="258">
        <f>A336</f>
        <v>19</v>
      </c>
      <c r="B338" s="2">
        <v>312</v>
      </c>
      <c r="C338" s="259" t="s">
        <v>372</v>
      </c>
      <c r="D338" s="258">
        <v>31201</v>
      </c>
      <c r="E338" s="259" t="s">
        <v>372</v>
      </c>
      <c r="F338" s="631">
        <v>3000</v>
      </c>
      <c r="G338" s="598">
        <v>33611</v>
      </c>
      <c r="H338" s="599" t="s">
        <v>198</v>
      </c>
      <c r="I338" s="630">
        <f t="shared" ref="I338:I341" si="32">SUM(J338:U338)</f>
        <v>11622.2</v>
      </c>
      <c r="J338" s="77">
        <v>0</v>
      </c>
      <c r="K338" s="77">
        <f>'REG. DE HACIENDA'!K291</f>
        <v>0</v>
      </c>
      <c r="L338" s="77">
        <f>'REG. DE HACIENDA'!L291</f>
        <v>0</v>
      </c>
      <c r="M338" s="77">
        <v>0</v>
      </c>
      <c r="N338" s="77">
        <f>'REG. DE HACIENDA'!N291</f>
        <v>0</v>
      </c>
      <c r="O338" s="77">
        <f>'REG. DE HACIENDA'!O291</f>
        <v>0</v>
      </c>
      <c r="P338" s="119">
        <v>11622.2</v>
      </c>
      <c r="Q338" s="77">
        <f>'REG. DE HACIENDA'!Q291</f>
        <v>0</v>
      </c>
      <c r="R338" s="77">
        <f>'REG. DE HACIENDA'!R291</f>
        <v>0</v>
      </c>
      <c r="S338" s="77">
        <f>'REG. DE HACIENDA'!S291</f>
        <v>0</v>
      </c>
      <c r="T338" s="77">
        <v>0</v>
      </c>
      <c r="U338" s="77">
        <v>0</v>
      </c>
      <c r="V338" s="588">
        <f t="shared" si="28"/>
        <v>11622.2</v>
      </c>
      <c r="W338" s="114"/>
      <c r="X338" s="114"/>
    </row>
    <row r="339" spans="1:24" s="340" customFormat="1" ht="28.5" x14ac:dyDescent="0.25">
      <c r="A339" s="258">
        <f>A337</f>
        <v>19</v>
      </c>
      <c r="B339" s="2">
        <v>312</v>
      </c>
      <c r="C339" s="259" t="s">
        <v>372</v>
      </c>
      <c r="D339" s="258">
        <v>31201</v>
      </c>
      <c r="E339" s="259" t="s">
        <v>372</v>
      </c>
      <c r="F339" s="558">
        <v>3000</v>
      </c>
      <c r="G339" s="558">
        <v>35511</v>
      </c>
      <c r="H339" s="556" t="s">
        <v>212</v>
      </c>
      <c r="I339" s="557">
        <f t="shared" si="32"/>
        <v>17079.2</v>
      </c>
      <c r="J339" s="499">
        <f>'SEC CAMBIO CLIMATICO'!J33</f>
        <v>881.6</v>
      </c>
      <c r="K339" s="499">
        <f>'SEC CAMBIO CLIMATICO'!K33</f>
        <v>881.6</v>
      </c>
      <c r="L339" s="499">
        <f>'SEC CAMBIO CLIMATICO'!L33</f>
        <v>881.6</v>
      </c>
      <c r="M339" s="499">
        <f>'SEC CAMBIO CLIMATICO'!M33</f>
        <v>881.6</v>
      </c>
      <c r="N339" s="499">
        <f>'SEC CAMBIO CLIMATICO'!N33</f>
        <v>7381.6</v>
      </c>
      <c r="O339" s="499">
        <f>'SEC CAMBIO CLIMATICO'!O33</f>
        <v>881.6</v>
      </c>
      <c r="P339" s="499">
        <f>'SEC CAMBIO CLIMATICO'!P33</f>
        <v>881.6</v>
      </c>
      <c r="Q339" s="499">
        <f>'SEC CAMBIO CLIMATICO'!Q33</f>
        <v>881.6</v>
      </c>
      <c r="R339" s="499">
        <f>'SEC CAMBIO CLIMATICO'!R33</f>
        <v>881.6</v>
      </c>
      <c r="S339" s="499">
        <f>'SEC CAMBIO CLIMATICO'!S33</f>
        <v>881.6</v>
      </c>
      <c r="T339" s="499">
        <f>'SEC CAMBIO CLIMATICO'!T33</f>
        <v>881.6</v>
      </c>
      <c r="U339" s="499">
        <f>'SEC CAMBIO CLIMATICO'!U33</f>
        <v>881.6</v>
      </c>
      <c r="V339" s="588">
        <f t="shared" si="28"/>
        <v>17079.2</v>
      </c>
      <c r="W339" s="114"/>
      <c r="X339" s="114"/>
    </row>
    <row r="340" spans="1:24" s="340" customFormat="1" ht="18" customHeight="1" x14ac:dyDescent="0.25">
      <c r="A340" s="258">
        <v>19</v>
      </c>
      <c r="B340" s="2">
        <v>312</v>
      </c>
      <c r="C340" s="259" t="s">
        <v>372</v>
      </c>
      <c r="D340" s="258">
        <v>31201</v>
      </c>
      <c r="E340" s="259" t="s">
        <v>372</v>
      </c>
      <c r="F340" s="558">
        <v>3000</v>
      </c>
      <c r="G340" s="558">
        <v>35811</v>
      </c>
      <c r="H340" s="556" t="s">
        <v>367</v>
      </c>
      <c r="I340" s="557">
        <f t="shared" si="32"/>
        <v>3200</v>
      </c>
      <c r="J340" s="499">
        <f>'SEC CAMBIO CLIMATICO'!J34</f>
        <v>800</v>
      </c>
      <c r="K340" s="499">
        <f>'SEC CAMBIO CLIMATICO'!K34</f>
        <v>0</v>
      </c>
      <c r="L340" s="499">
        <f>'SEC CAMBIO CLIMATICO'!L34</f>
        <v>0</v>
      </c>
      <c r="M340" s="499">
        <f>'SEC CAMBIO CLIMATICO'!M34</f>
        <v>800</v>
      </c>
      <c r="N340" s="499">
        <f>'SEC CAMBIO CLIMATICO'!N34</f>
        <v>0</v>
      </c>
      <c r="O340" s="499">
        <f>'SEC CAMBIO CLIMATICO'!O34</f>
        <v>0</v>
      </c>
      <c r="P340" s="499">
        <f>'SEC CAMBIO CLIMATICO'!P34</f>
        <v>800</v>
      </c>
      <c r="Q340" s="499">
        <f>'SEC CAMBIO CLIMATICO'!Q34</f>
        <v>0</v>
      </c>
      <c r="R340" s="499">
        <f>'SEC CAMBIO CLIMATICO'!R34</f>
        <v>0</v>
      </c>
      <c r="S340" s="499">
        <f>'SEC CAMBIO CLIMATICO'!S34</f>
        <v>800</v>
      </c>
      <c r="T340" s="499">
        <f>'SEC CAMBIO CLIMATICO'!T34</f>
        <v>0</v>
      </c>
      <c r="U340" s="499">
        <f>'SEC CAMBIO CLIMATICO'!U34</f>
        <v>0</v>
      </c>
      <c r="V340" s="588">
        <f t="shared" si="28"/>
        <v>3200</v>
      </c>
      <c r="W340" s="114"/>
      <c r="X340" s="114"/>
    </row>
    <row r="341" spans="1:24" s="340" customFormat="1" ht="18" customHeight="1" x14ac:dyDescent="0.25">
      <c r="A341" s="258">
        <f>A339</f>
        <v>19</v>
      </c>
      <c r="B341" s="2">
        <v>312</v>
      </c>
      <c r="C341" s="259" t="s">
        <v>372</v>
      </c>
      <c r="D341" s="258">
        <v>31201</v>
      </c>
      <c r="E341" s="259" t="s">
        <v>372</v>
      </c>
      <c r="F341" s="558">
        <v>3000</v>
      </c>
      <c r="G341" s="558">
        <v>35911</v>
      </c>
      <c r="H341" s="556" t="s">
        <v>216</v>
      </c>
      <c r="I341" s="557">
        <f t="shared" si="32"/>
        <v>99296.56</v>
      </c>
      <c r="J341" s="499">
        <f>'SEC CAMBIO CLIMATICO'!J35</f>
        <v>0</v>
      </c>
      <c r="K341" s="499">
        <f>'SEC CAMBIO CLIMATICO'!K35</f>
        <v>0</v>
      </c>
      <c r="L341" s="499">
        <f>'SEC CAMBIO CLIMATICO'!L35</f>
        <v>0</v>
      </c>
      <c r="M341" s="499">
        <f>'SEC CAMBIO CLIMATICO'!M35</f>
        <v>99296.56</v>
      </c>
      <c r="N341" s="499">
        <f>'SEC CAMBIO CLIMATICO'!N35</f>
        <v>0</v>
      </c>
      <c r="O341" s="499">
        <f>'SEC CAMBIO CLIMATICO'!O35</f>
        <v>0</v>
      </c>
      <c r="P341" s="499">
        <f>'SEC CAMBIO CLIMATICO'!P35</f>
        <v>0</v>
      </c>
      <c r="Q341" s="499">
        <f>'SEC CAMBIO CLIMATICO'!Q35</f>
        <v>0</v>
      </c>
      <c r="R341" s="499">
        <f>'SEC CAMBIO CLIMATICO'!R35</f>
        <v>0</v>
      </c>
      <c r="S341" s="499">
        <f>'SEC CAMBIO CLIMATICO'!S35</f>
        <v>0</v>
      </c>
      <c r="T341" s="499">
        <f>'SEC CAMBIO CLIMATICO'!T35</f>
        <v>0</v>
      </c>
      <c r="U341" s="499">
        <f>'SEC CAMBIO CLIMATICO'!U35</f>
        <v>0</v>
      </c>
      <c r="V341" s="588">
        <f t="shared" si="28"/>
        <v>99296.56</v>
      </c>
      <c r="W341" s="114"/>
      <c r="X341" s="114"/>
    </row>
    <row r="342" spans="1:24" ht="28.5" x14ac:dyDescent="0.25">
      <c r="A342" s="2" t="str">
        <f>'[21]21111'!$A$12</f>
        <v>05</v>
      </c>
      <c r="B342" s="2">
        <f>'[21]21111'!$F$2</f>
        <v>404</v>
      </c>
      <c r="C342" s="496" t="str">
        <f>'[21]21111'!$F$3</f>
        <v>CONSEJERÍA JURÍDICA</v>
      </c>
      <c r="D342" s="2">
        <f>'[21]21111'!$F$4</f>
        <v>40401</v>
      </c>
      <c r="E342" s="496" t="str">
        <f>'[21]21111'!$F$5</f>
        <v>CONSEJERÍA JURÍDICA</v>
      </c>
      <c r="F342" s="546">
        <v>2000</v>
      </c>
      <c r="G342" s="546">
        <v>21111</v>
      </c>
      <c r="H342" s="548" t="s">
        <v>132</v>
      </c>
      <c r="I342" s="547">
        <f>CONSEJERIA!I15</f>
        <v>75000</v>
      </c>
      <c r="J342" s="77">
        <f>CONSEJERIA!J15</f>
        <v>0</v>
      </c>
      <c r="K342" s="77">
        <f>CONSEJERIA!K15</f>
        <v>14293</v>
      </c>
      <c r="L342" s="77">
        <f>CONSEJERIA!L15</f>
        <v>0</v>
      </c>
      <c r="M342" s="77">
        <f>CONSEJERIA!M15</f>
        <v>0</v>
      </c>
      <c r="N342" s="77">
        <f>CONSEJERIA!N15</f>
        <v>22752.05</v>
      </c>
      <c r="O342" s="77">
        <f>CONSEJERIA!O15</f>
        <v>0</v>
      </c>
      <c r="P342" s="77">
        <f>CONSEJERIA!P15</f>
        <v>22577.45</v>
      </c>
      <c r="Q342" s="77">
        <f>CONSEJERIA!Q15</f>
        <v>0</v>
      </c>
      <c r="R342" s="77">
        <f>CONSEJERIA!R15</f>
        <v>15089.53</v>
      </c>
      <c r="S342" s="77">
        <f>CONSEJERIA!S15</f>
        <v>0</v>
      </c>
      <c r="T342" s="77">
        <f>CONSEJERIA!T15</f>
        <v>0</v>
      </c>
      <c r="U342" s="77">
        <f>CONSEJERIA!U15</f>
        <v>287.97000000000003</v>
      </c>
      <c r="V342" s="588">
        <f t="shared" si="28"/>
        <v>75000</v>
      </c>
      <c r="W342" s="2"/>
      <c r="X342" s="2"/>
    </row>
    <row r="343" spans="1:24" ht="18" customHeight="1" x14ac:dyDescent="0.25">
      <c r="A343" s="2" t="str">
        <f>'[21]21111'!$A$12</f>
        <v>05</v>
      </c>
      <c r="B343" s="2">
        <f>'[21]21111'!$F$2</f>
        <v>404</v>
      </c>
      <c r="C343" s="496" t="str">
        <f>'[21]21111'!$F$3</f>
        <v>CONSEJERÍA JURÍDICA</v>
      </c>
      <c r="D343" s="2">
        <f>'[21]21111'!$F$4</f>
        <v>40401</v>
      </c>
      <c r="E343" s="496" t="str">
        <f>'[21]21111'!$F$5</f>
        <v>CONSEJERÍA JURÍDICA</v>
      </c>
      <c r="F343" s="546">
        <v>2000</v>
      </c>
      <c r="G343" s="546">
        <v>21611</v>
      </c>
      <c r="H343" s="548" t="s">
        <v>137</v>
      </c>
      <c r="I343" s="547">
        <f>CONSEJERIA!I16</f>
        <v>44000</v>
      </c>
      <c r="J343" s="77">
        <f>CONSEJERIA!J16</f>
        <v>0</v>
      </c>
      <c r="K343" s="77">
        <f>CONSEJERIA!K16</f>
        <v>2019.75</v>
      </c>
      <c r="L343" s="77">
        <f>CONSEJERIA!L16</f>
        <v>0</v>
      </c>
      <c r="M343" s="77">
        <f>CONSEJERIA!M16</f>
        <v>0</v>
      </c>
      <c r="N343" s="77">
        <f>CONSEJERIA!N16</f>
        <v>1444.25</v>
      </c>
      <c r="O343" s="77">
        <f>CONSEJERIA!O16</f>
        <v>0</v>
      </c>
      <c r="P343" s="77">
        <f>CONSEJERIA!P16</f>
        <v>2019.75</v>
      </c>
      <c r="Q343" s="77">
        <f>CONSEJERIA!Q16</f>
        <v>0</v>
      </c>
      <c r="R343" s="77">
        <f>CONSEJERIA!R16</f>
        <v>1444.25</v>
      </c>
      <c r="S343" s="77">
        <f>CONSEJERIA!S16</f>
        <v>0</v>
      </c>
      <c r="T343" s="77">
        <f>CONSEJERIA!T16</f>
        <v>2019.75</v>
      </c>
      <c r="U343" s="77">
        <f>CONSEJERIA!U16</f>
        <v>35052.25</v>
      </c>
      <c r="V343" s="588">
        <f t="shared" si="28"/>
        <v>44000</v>
      </c>
      <c r="W343" s="239"/>
      <c r="X343" s="1"/>
    </row>
    <row r="344" spans="1:24" ht="18" customHeight="1" x14ac:dyDescent="0.25">
      <c r="A344" s="2" t="str">
        <f>'[21]21111'!$A$12</f>
        <v>05</v>
      </c>
      <c r="B344" s="2">
        <f>'[21]21111'!$F$2</f>
        <v>404</v>
      </c>
      <c r="C344" s="496" t="str">
        <f>'[21]21111'!$F$3</f>
        <v>CONSEJERÍA JURÍDICA</v>
      </c>
      <c r="D344" s="2">
        <f>'[21]21111'!$F$4</f>
        <v>40401</v>
      </c>
      <c r="E344" s="496" t="str">
        <f>'[21]21111'!$F$5</f>
        <v>CONSEJERÍA JURÍDICA</v>
      </c>
      <c r="F344" s="546">
        <v>2000</v>
      </c>
      <c r="G344" s="546">
        <v>22111</v>
      </c>
      <c r="H344" s="548" t="s">
        <v>140</v>
      </c>
      <c r="I344" s="547">
        <f>CONSEJERIA!I17</f>
        <v>40639.81</v>
      </c>
      <c r="J344" s="77"/>
      <c r="K344" s="77">
        <v>5000</v>
      </c>
      <c r="L344" s="77">
        <v>10000</v>
      </c>
      <c r="M344" s="77">
        <v>5000</v>
      </c>
      <c r="N344" s="77">
        <v>5000</v>
      </c>
      <c r="O344" s="77">
        <v>10000</v>
      </c>
      <c r="P344" s="77">
        <v>5000</v>
      </c>
      <c r="Q344" s="77">
        <v>639.80999999999995</v>
      </c>
      <c r="R344" s="77">
        <v>0</v>
      </c>
      <c r="S344" s="77">
        <v>0</v>
      </c>
      <c r="T344" s="77">
        <v>0</v>
      </c>
      <c r="U344" s="77">
        <v>0</v>
      </c>
      <c r="V344" s="588">
        <f t="shared" si="28"/>
        <v>40639.81</v>
      </c>
      <c r="W344" s="1"/>
      <c r="X344" s="1"/>
    </row>
    <row r="345" spans="1:24" ht="30" customHeight="1" x14ac:dyDescent="0.25">
      <c r="A345" s="2" t="str">
        <f>'[21]21111'!$A$12</f>
        <v>05</v>
      </c>
      <c r="B345" s="2">
        <f>'[21]21111'!$F$2</f>
        <v>404</v>
      </c>
      <c r="C345" s="496" t="str">
        <f>'[21]21111'!$F$3</f>
        <v>CONSEJERÍA JURÍDICA</v>
      </c>
      <c r="D345" s="2">
        <f>'[21]21111'!$F$4</f>
        <v>40401</v>
      </c>
      <c r="E345" s="496" t="str">
        <f>'[21]21111'!$F$5</f>
        <v>CONSEJERÍA JURÍDICA</v>
      </c>
      <c r="F345" s="631">
        <v>3000</v>
      </c>
      <c r="G345" s="598">
        <v>33611</v>
      </c>
      <c r="H345" s="599" t="s">
        <v>198</v>
      </c>
      <c r="I345" s="630">
        <f t="shared" ref="I345" si="33">SUM(J345:U345)</f>
        <v>20233.599999999999</v>
      </c>
      <c r="J345" s="77">
        <v>0</v>
      </c>
      <c r="K345" s="77">
        <f>'REG. DE HACIENDA'!K298</f>
        <v>0</v>
      </c>
      <c r="L345" s="77">
        <f>'REG. DE HACIENDA'!L298</f>
        <v>0</v>
      </c>
      <c r="M345" s="77">
        <v>0</v>
      </c>
      <c r="N345" s="77">
        <f>'REG. DE HACIENDA'!N298</f>
        <v>0</v>
      </c>
      <c r="O345" s="77">
        <f>'REG. DE HACIENDA'!O298</f>
        <v>0</v>
      </c>
      <c r="P345" s="119">
        <v>20233.599999999999</v>
      </c>
      <c r="Q345" s="77">
        <f>'REG. DE HACIENDA'!Q298</f>
        <v>0</v>
      </c>
      <c r="R345" s="77">
        <f>'REG. DE HACIENDA'!R298</f>
        <v>0</v>
      </c>
      <c r="S345" s="77">
        <f>'REG. DE HACIENDA'!S298</f>
        <v>0</v>
      </c>
      <c r="T345" s="77">
        <v>0</v>
      </c>
      <c r="U345" s="77">
        <v>0</v>
      </c>
      <c r="V345" s="588">
        <f t="shared" si="28"/>
        <v>20233.599999999999</v>
      </c>
      <c r="W345" s="1"/>
      <c r="X345" s="1"/>
    </row>
    <row r="346" spans="1:24" ht="28.5" x14ac:dyDescent="0.25">
      <c r="A346" s="2">
        <f>'[22]21111'!$A$12</f>
        <v>112</v>
      </c>
      <c r="B346" s="2">
        <f>'[22]21111'!$F$2</f>
        <v>405</v>
      </c>
      <c r="C346" s="496" t="str">
        <f>'[22]21111'!$F$3</f>
        <v>DIRECCIÓN  DE SISTEMAS DE INFORMACIÓN</v>
      </c>
      <c r="D346" s="2">
        <f>'[22]21111'!$F$4</f>
        <v>40501</v>
      </c>
      <c r="E346" s="496" t="str">
        <f>'[22]21111'!$F$5</f>
        <v>DIRECCIÓN  DE SISTEMAS DE INFORMACIÓN</v>
      </c>
      <c r="F346" s="546">
        <v>2000</v>
      </c>
      <c r="G346" s="546">
        <v>21111</v>
      </c>
      <c r="H346" s="548" t="s">
        <v>132</v>
      </c>
      <c r="I346" s="547">
        <v>14378.74</v>
      </c>
      <c r="J346" s="77">
        <f>'DIRECC DE SISTEMAS'!J15</f>
        <v>0</v>
      </c>
      <c r="K346" s="77">
        <f>'DIRECC DE SISTEMAS'!K15</f>
        <v>0</v>
      </c>
      <c r="L346" s="77">
        <f>'DIRECC DE SISTEMAS'!L15</f>
        <v>7189.3720000000003</v>
      </c>
      <c r="M346" s="77">
        <f>'DIRECC DE SISTEMAS'!M15</f>
        <v>0</v>
      </c>
      <c r="N346" s="77">
        <f>'DIRECC DE SISTEMAS'!N15</f>
        <v>0</v>
      </c>
      <c r="O346" s="77">
        <f>'DIRECC DE SISTEMAS'!O15</f>
        <v>0</v>
      </c>
      <c r="P346" s="77">
        <f>'DIRECC DE SISTEMAS'!P15</f>
        <v>7189.37</v>
      </c>
      <c r="Q346" s="77">
        <f>'DIRECC DE SISTEMAS'!Q15</f>
        <v>0</v>
      </c>
      <c r="R346" s="77">
        <f>'DIRECC DE SISTEMAS'!R15</f>
        <v>0</v>
      </c>
      <c r="S346" s="77">
        <f>'DIRECC DE SISTEMAS'!S15</f>
        <v>0</v>
      </c>
      <c r="T346" s="77">
        <f>'DIRECC DE SISTEMAS'!T15</f>
        <v>0</v>
      </c>
      <c r="U346" s="77">
        <f>'DIRECC DE SISTEMAS'!U15</f>
        <v>0</v>
      </c>
      <c r="V346" s="588">
        <f t="shared" si="28"/>
        <v>14378.742</v>
      </c>
      <c r="W346" s="2"/>
      <c r="X346" s="2"/>
    </row>
    <row r="347" spans="1:24" ht="42.75" x14ac:dyDescent="0.25">
      <c r="A347" s="2">
        <f>'[22]21111'!$A$12</f>
        <v>112</v>
      </c>
      <c r="B347" s="2">
        <f>'[22]21111'!$F$2</f>
        <v>405</v>
      </c>
      <c r="C347" s="496" t="str">
        <f>'[22]21111'!$F$3</f>
        <v>DIRECCIÓN  DE SISTEMAS DE INFORMACIÓN</v>
      </c>
      <c r="D347" s="2">
        <f>'[22]21111'!$F$4</f>
        <v>40501</v>
      </c>
      <c r="E347" s="496" t="str">
        <f>'[22]21111'!$F$5</f>
        <v>DIRECCIÓN  DE SISTEMAS DE INFORMACIÓN</v>
      </c>
      <c r="F347" s="546">
        <v>2000</v>
      </c>
      <c r="G347" s="546">
        <v>21411</v>
      </c>
      <c r="H347" s="548" t="s">
        <v>135</v>
      </c>
      <c r="I347" s="547">
        <v>25174.799999999999</v>
      </c>
      <c r="J347" s="77">
        <v>0</v>
      </c>
      <c r="K347" s="77">
        <v>0</v>
      </c>
      <c r="L347" s="77">
        <v>0</v>
      </c>
      <c r="M347" s="77">
        <v>12587.4</v>
      </c>
      <c r="N347" s="77">
        <v>0</v>
      </c>
      <c r="O347" s="77">
        <v>0</v>
      </c>
      <c r="P347" s="77">
        <v>12587.4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588">
        <f t="shared" si="28"/>
        <v>25174.799999999999</v>
      </c>
      <c r="W347" s="1"/>
      <c r="X347" s="1"/>
    </row>
    <row r="348" spans="1:24" ht="18" customHeight="1" x14ac:dyDescent="0.25">
      <c r="A348" s="2">
        <f>'[22]21111'!$A$12</f>
        <v>112</v>
      </c>
      <c r="B348" s="2">
        <f>'[22]21111'!$F$2</f>
        <v>405</v>
      </c>
      <c r="C348" s="496" t="str">
        <f>'[22]21111'!$F$3</f>
        <v>DIRECCIÓN  DE SISTEMAS DE INFORMACIÓN</v>
      </c>
      <c r="D348" s="2">
        <f>'[22]21111'!$F$4</f>
        <v>40501</v>
      </c>
      <c r="E348" s="496" t="str">
        <f>'[22]21111'!$F$5</f>
        <v>DIRECCIÓN  DE SISTEMAS DE INFORMACIÓN</v>
      </c>
      <c r="F348" s="546">
        <v>2000</v>
      </c>
      <c r="G348" s="546">
        <v>21611</v>
      </c>
      <c r="H348" s="548" t="s">
        <v>137</v>
      </c>
      <c r="I348" s="547">
        <v>12000</v>
      </c>
      <c r="J348" s="77">
        <v>0</v>
      </c>
      <c r="K348" s="77">
        <v>0</v>
      </c>
      <c r="L348" s="77">
        <v>0</v>
      </c>
      <c r="M348" s="77">
        <v>0</v>
      </c>
      <c r="N348" s="77">
        <v>5300</v>
      </c>
      <c r="O348" s="77">
        <v>0</v>
      </c>
      <c r="P348" s="77">
        <v>6000</v>
      </c>
      <c r="Q348" s="77">
        <v>700</v>
      </c>
      <c r="R348" s="77">
        <v>0</v>
      </c>
      <c r="S348" s="77">
        <v>0</v>
      </c>
      <c r="T348" s="77">
        <v>0</v>
      </c>
      <c r="U348" s="77">
        <v>0</v>
      </c>
      <c r="V348" s="588">
        <f t="shared" si="28"/>
        <v>12000</v>
      </c>
      <c r="W348" s="239"/>
      <c r="X348" s="1"/>
    </row>
    <row r="349" spans="1:24" ht="18" customHeight="1" x14ac:dyDescent="0.25">
      <c r="A349" s="2">
        <f>'[22]21111'!$A$12</f>
        <v>112</v>
      </c>
      <c r="B349" s="2">
        <f>'[22]21111'!$F$2</f>
        <v>405</v>
      </c>
      <c r="C349" s="496" t="str">
        <f>'[22]21111'!$F$3</f>
        <v>DIRECCIÓN  DE SISTEMAS DE INFORMACIÓN</v>
      </c>
      <c r="D349" s="2">
        <f>'[22]21111'!$F$4</f>
        <v>40501</v>
      </c>
      <c r="E349" s="496" t="str">
        <f>'[22]21111'!$F$5</f>
        <v>DIRECCIÓN  DE SISTEMAS DE INFORMACIÓN</v>
      </c>
      <c r="F349" s="546">
        <v>2000</v>
      </c>
      <c r="G349" s="546">
        <v>24611</v>
      </c>
      <c r="H349" s="548" t="s">
        <v>148</v>
      </c>
      <c r="I349" s="547">
        <v>104624.01</v>
      </c>
      <c r="J349" s="77">
        <v>0</v>
      </c>
      <c r="K349" s="77">
        <v>0</v>
      </c>
      <c r="L349" s="77">
        <v>0</v>
      </c>
      <c r="M349" s="77">
        <v>84083.684999999998</v>
      </c>
      <c r="N349" s="77">
        <v>7500</v>
      </c>
      <c r="O349" s="77">
        <v>0</v>
      </c>
      <c r="P349" s="77">
        <v>0</v>
      </c>
      <c r="Q349" s="77">
        <v>7500</v>
      </c>
      <c r="R349" s="77">
        <v>5540.3249999999998</v>
      </c>
      <c r="S349" s="77">
        <v>0</v>
      </c>
      <c r="T349" s="77">
        <v>0</v>
      </c>
      <c r="U349" s="77">
        <v>0</v>
      </c>
      <c r="V349" s="588">
        <f t="shared" si="28"/>
        <v>104624.01</v>
      </c>
      <c r="W349" s="1"/>
      <c r="X349" s="1"/>
    </row>
    <row r="350" spans="1:24" ht="18" customHeight="1" x14ac:dyDescent="0.25">
      <c r="A350" s="2">
        <f>'[22]21111'!$A$12</f>
        <v>112</v>
      </c>
      <c r="B350" s="2">
        <f>'[22]21111'!$F$2</f>
        <v>405</v>
      </c>
      <c r="C350" s="496" t="str">
        <f>'[22]21111'!$F$3</f>
        <v>DIRECCIÓN  DE SISTEMAS DE INFORMACIÓN</v>
      </c>
      <c r="D350" s="2">
        <f>'[22]21111'!$F$4</f>
        <v>40501</v>
      </c>
      <c r="E350" s="496" t="str">
        <f>'[22]21111'!$F$5</f>
        <v>DIRECCIÓN  DE SISTEMAS DE INFORMACIÓN</v>
      </c>
      <c r="F350" s="546">
        <v>2000</v>
      </c>
      <c r="G350" s="546">
        <v>24711</v>
      </c>
      <c r="H350" s="548" t="s">
        <v>149</v>
      </c>
      <c r="I350" s="547">
        <v>408</v>
      </c>
      <c r="J350" s="77">
        <v>0</v>
      </c>
      <c r="K350" s="77">
        <v>0</v>
      </c>
      <c r="L350" s="77">
        <v>204</v>
      </c>
      <c r="M350" s="77">
        <v>0</v>
      </c>
      <c r="N350" s="77">
        <v>0</v>
      </c>
      <c r="O350" s="77">
        <v>0</v>
      </c>
      <c r="P350" s="77">
        <v>204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588">
        <f t="shared" si="28"/>
        <v>408</v>
      </c>
      <c r="W350" s="1"/>
      <c r="X350" s="1"/>
    </row>
    <row r="351" spans="1:24" ht="28.5" x14ac:dyDescent="0.25">
      <c r="A351" s="2">
        <f>'[22]21111'!$A$12</f>
        <v>112</v>
      </c>
      <c r="B351" s="2">
        <f>'[22]21111'!$F$2</f>
        <v>405</v>
      </c>
      <c r="C351" s="496" t="str">
        <f>'[22]21111'!$F$3</f>
        <v>DIRECCIÓN  DE SISTEMAS DE INFORMACIÓN</v>
      </c>
      <c r="D351" s="2">
        <f>'[22]21111'!$F$4</f>
        <v>40501</v>
      </c>
      <c r="E351" s="496" t="str">
        <f>'[22]21111'!$F$5</f>
        <v>DIRECCIÓN  DE SISTEMAS DE INFORMACIÓN</v>
      </c>
      <c r="F351" s="546">
        <v>2000</v>
      </c>
      <c r="G351" s="546">
        <v>24911</v>
      </c>
      <c r="H351" s="548" t="s">
        <v>151</v>
      </c>
      <c r="I351" s="547">
        <v>12202.8</v>
      </c>
      <c r="J351" s="77">
        <v>0</v>
      </c>
      <c r="K351" s="77">
        <v>0</v>
      </c>
      <c r="L351" s="77">
        <v>6101.4</v>
      </c>
      <c r="M351" s="77">
        <v>0</v>
      </c>
      <c r="N351" s="77">
        <v>0</v>
      </c>
      <c r="O351" s="77">
        <v>0</v>
      </c>
      <c r="P351" s="77">
        <v>6101.4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588">
        <f t="shared" si="28"/>
        <v>12202.8</v>
      </c>
      <c r="W351" s="1"/>
      <c r="X351" s="1"/>
    </row>
    <row r="352" spans="1:24" ht="18" customHeight="1" x14ac:dyDescent="0.25">
      <c r="A352" s="2">
        <f>'[22]21111'!$A$12</f>
        <v>112</v>
      </c>
      <c r="B352" s="2">
        <f>'[22]21111'!$F$2</f>
        <v>405</v>
      </c>
      <c r="C352" s="496" t="str">
        <f>'[22]21111'!$F$3</f>
        <v>DIRECCIÓN  DE SISTEMAS DE INFORMACIÓN</v>
      </c>
      <c r="D352" s="2">
        <f>'[22]21111'!$F$4</f>
        <v>40501</v>
      </c>
      <c r="E352" s="496" t="str">
        <f>'[22]21111'!$F$5</f>
        <v>DIRECCIÓN  DE SISTEMAS DE INFORMACIÓN</v>
      </c>
      <c r="F352" s="546">
        <v>2000</v>
      </c>
      <c r="G352" s="546">
        <v>29111</v>
      </c>
      <c r="H352" s="548" t="s">
        <v>166</v>
      </c>
      <c r="I352" s="547">
        <v>5600</v>
      </c>
      <c r="J352" s="77">
        <v>0</v>
      </c>
      <c r="K352" s="77">
        <v>0</v>
      </c>
      <c r="L352" s="77">
        <v>0</v>
      </c>
      <c r="M352" s="77">
        <v>2800</v>
      </c>
      <c r="N352" s="77">
        <v>0</v>
      </c>
      <c r="O352" s="77">
        <v>0</v>
      </c>
      <c r="P352" s="77">
        <v>2800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588">
        <f t="shared" si="28"/>
        <v>5600</v>
      </c>
      <c r="W352" s="1"/>
      <c r="X352" s="1"/>
    </row>
    <row r="353" spans="1:24" ht="42.75" x14ac:dyDescent="0.25">
      <c r="A353" s="2">
        <f>'[22]21111'!$A$12</f>
        <v>112</v>
      </c>
      <c r="B353" s="2">
        <f>'[22]21111'!$F$2</f>
        <v>405</v>
      </c>
      <c r="C353" s="496" t="str">
        <f>'[22]21111'!$F$3</f>
        <v>DIRECCIÓN  DE SISTEMAS DE INFORMACIÓN</v>
      </c>
      <c r="D353" s="2">
        <f>'[22]21111'!$F$4</f>
        <v>40501</v>
      </c>
      <c r="E353" s="496" t="str">
        <f>'[22]21111'!$F$5</f>
        <v>DIRECCIÓN  DE SISTEMAS DE INFORMACIÓN</v>
      </c>
      <c r="F353" s="546">
        <v>2000</v>
      </c>
      <c r="G353" s="546">
        <v>29411</v>
      </c>
      <c r="H353" s="548" t="s">
        <v>169</v>
      </c>
      <c r="I353" s="547">
        <v>7200</v>
      </c>
      <c r="J353" s="77">
        <v>0</v>
      </c>
      <c r="K353" s="77">
        <v>0</v>
      </c>
      <c r="L353" s="77">
        <v>0</v>
      </c>
      <c r="M353" s="77">
        <v>3600</v>
      </c>
      <c r="N353" s="77">
        <v>0</v>
      </c>
      <c r="O353" s="77">
        <v>0</v>
      </c>
      <c r="P353" s="77">
        <v>3600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588">
        <f t="shared" si="28"/>
        <v>7200</v>
      </c>
      <c r="W353" s="1"/>
      <c r="X353" s="1"/>
    </row>
    <row r="354" spans="1:24" ht="28.5" x14ac:dyDescent="0.25">
      <c r="A354" s="2">
        <f>'[22]21111'!$A$12</f>
        <v>112</v>
      </c>
      <c r="B354" s="2">
        <f>'[22]21111'!$F$2</f>
        <v>405</v>
      </c>
      <c r="C354" s="496" t="str">
        <f>'[22]21111'!$F$3</f>
        <v>DIRECCIÓN  DE SISTEMAS DE INFORMACIÓN</v>
      </c>
      <c r="D354" s="2">
        <f>'[22]21111'!$F$4</f>
        <v>40501</v>
      </c>
      <c r="E354" s="496" t="str">
        <f>'[22]21111'!$F$5</f>
        <v>DIRECCIÓN  DE SISTEMAS DE INFORMACIÓN</v>
      </c>
      <c r="F354" s="546">
        <v>2000</v>
      </c>
      <c r="G354" s="546">
        <v>29911</v>
      </c>
      <c r="H354" s="548" t="s">
        <v>174</v>
      </c>
      <c r="I354" s="547">
        <v>11722</v>
      </c>
      <c r="J354" s="77">
        <v>0</v>
      </c>
      <c r="K354" s="77">
        <v>0</v>
      </c>
      <c r="L354" s="77">
        <v>0</v>
      </c>
      <c r="M354" s="77">
        <v>0</v>
      </c>
      <c r="N354" s="77">
        <v>5861</v>
      </c>
      <c r="O354" s="77">
        <v>0</v>
      </c>
      <c r="P354" s="77">
        <v>5861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588">
        <f t="shared" si="28"/>
        <v>11722</v>
      </c>
      <c r="W354" s="1"/>
      <c r="X354" s="1"/>
    </row>
    <row r="355" spans="1:24" ht="18" customHeight="1" x14ac:dyDescent="0.25">
      <c r="A355" s="2">
        <f>'[22]21111'!$A$12</f>
        <v>112</v>
      </c>
      <c r="B355" s="2">
        <f>'[22]21111'!$F$2</f>
        <v>405</v>
      </c>
      <c r="C355" s="496" t="str">
        <f>'[22]21111'!$F$3</f>
        <v>DIRECCIÓN  DE SISTEMAS DE INFORMACIÓN</v>
      </c>
      <c r="D355" s="2">
        <f>'[22]21111'!$F$4</f>
        <v>40501</v>
      </c>
      <c r="E355" s="496" t="str">
        <f>'[22]21111'!$F$5</f>
        <v>DIRECCIÓN  DE SISTEMAS DE INFORMACIÓN</v>
      </c>
      <c r="F355" s="555">
        <v>3000</v>
      </c>
      <c r="G355" s="555">
        <v>33411</v>
      </c>
      <c r="H355" s="556" t="s">
        <v>196</v>
      </c>
      <c r="I355" s="557">
        <f t="shared" ref="I355:I357" si="34">SUM(J355:U355)</f>
        <v>182801.26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91400.63</v>
      </c>
      <c r="Q355" s="77">
        <v>0</v>
      </c>
      <c r="R355" s="77">
        <v>0</v>
      </c>
      <c r="S355" s="77">
        <v>91400.63</v>
      </c>
      <c r="T355" s="77">
        <v>0</v>
      </c>
      <c r="U355" s="77">
        <v>0</v>
      </c>
      <c r="V355" s="588">
        <f t="shared" si="28"/>
        <v>182801.26</v>
      </c>
      <c r="W355" s="1"/>
      <c r="X355" s="1"/>
    </row>
    <row r="356" spans="1:24" ht="30" x14ac:dyDescent="0.25">
      <c r="A356" s="2">
        <f>'[22]21111'!$A$12</f>
        <v>112</v>
      </c>
      <c r="B356" s="2">
        <f>'[22]21111'!$F$2</f>
        <v>405</v>
      </c>
      <c r="C356" s="496" t="str">
        <f>'[22]21111'!$F$3</f>
        <v>DIRECCIÓN  DE SISTEMAS DE INFORMACIÓN</v>
      </c>
      <c r="D356" s="2">
        <f>'[22]21111'!$F$4</f>
        <v>40501</v>
      </c>
      <c r="E356" s="496" t="str">
        <f>'[22]21111'!$F$5</f>
        <v>DIRECCIÓN  DE SISTEMAS DE INFORMACIÓN</v>
      </c>
      <c r="F356" s="598">
        <v>3000</v>
      </c>
      <c r="G356" s="598">
        <v>33611</v>
      </c>
      <c r="H356" s="599" t="s">
        <v>198</v>
      </c>
      <c r="I356" s="559">
        <f t="shared" si="34"/>
        <v>11135.6</v>
      </c>
      <c r="J356" s="77">
        <v>416.7</v>
      </c>
      <c r="K356" s="77">
        <v>416.7</v>
      </c>
      <c r="L356" s="77">
        <v>416.7</v>
      </c>
      <c r="M356" s="77">
        <v>416.7</v>
      </c>
      <c r="N356" s="77">
        <v>416.7</v>
      </c>
      <c r="O356" s="77">
        <v>416.7</v>
      </c>
      <c r="P356" s="119">
        <f>416.7+1135.6</f>
        <v>1552.3</v>
      </c>
      <c r="Q356" s="77">
        <v>1416.7</v>
      </c>
      <c r="R356" s="77">
        <v>1416.7</v>
      </c>
      <c r="S356" s="77">
        <v>1416.7</v>
      </c>
      <c r="T356" s="77">
        <v>1416.7</v>
      </c>
      <c r="U356" s="77">
        <v>1416.3</v>
      </c>
      <c r="V356" s="588">
        <f t="shared" si="28"/>
        <v>11135.6</v>
      </c>
      <c r="W356" s="1"/>
      <c r="X356" s="1"/>
    </row>
    <row r="357" spans="1:24" ht="28.5" x14ac:dyDescent="0.25">
      <c r="A357" s="2">
        <f>'[22]21111'!$A$12</f>
        <v>112</v>
      </c>
      <c r="B357" s="2">
        <f>'[22]21111'!$F$2</f>
        <v>405</v>
      </c>
      <c r="C357" s="496" t="str">
        <f>'[22]21111'!$F$3</f>
        <v>DIRECCIÓN  DE SISTEMAS DE INFORMACIÓN</v>
      </c>
      <c r="D357" s="2">
        <f>'[22]21111'!$F$4</f>
        <v>40501</v>
      </c>
      <c r="E357" s="496" t="str">
        <f>'[22]21111'!$F$5</f>
        <v>DIRECCIÓN  DE SISTEMAS DE INFORMACIÓN</v>
      </c>
      <c r="F357" s="555">
        <v>3000</v>
      </c>
      <c r="G357" s="555">
        <v>35711</v>
      </c>
      <c r="H357" s="556" t="s">
        <v>214</v>
      </c>
      <c r="I357" s="557">
        <f t="shared" si="34"/>
        <v>46085.58</v>
      </c>
      <c r="J357" s="77">
        <v>0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23042.79</v>
      </c>
      <c r="Q357" s="77">
        <v>0</v>
      </c>
      <c r="R357" s="77">
        <v>0</v>
      </c>
      <c r="S357" s="77">
        <v>23042.79</v>
      </c>
      <c r="T357" s="77">
        <v>0</v>
      </c>
      <c r="U357" s="77">
        <v>0</v>
      </c>
      <c r="V357" s="588">
        <f t="shared" si="28"/>
        <v>46085.58</v>
      </c>
      <c r="W357" s="1"/>
      <c r="X357" s="1"/>
    </row>
    <row r="358" spans="1:24" ht="28.5" x14ac:dyDescent="0.25">
      <c r="A358" s="2">
        <f>'[22]21111'!$A$12</f>
        <v>112</v>
      </c>
      <c r="B358" s="2">
        <f>'[22]21111'!$F$2</f>
        <v>405</v>
      </c>
      <c r="C358" s="496" t="str">
        <f>'[22]21111'!$F$3</f>
        <v>DIRECCIÓN  DE SISTEMAS DE INFORMACIÓN</v>
      </c>
      <c r="D358" s="2">
        <f>'[22]21111'!$F$4</f>
        <v>40501</v>
      </c>
      <c r="E358" s="496" t="str">
        <f>'[22]21111'!$F$5</f>
        <v>DIRECCIÓN  DE SISTEMAS DE INFORMACIÓN</v>
      </c>
      <c r="F358" s="2">
        <v>5000</v>
      </c>
      <c r="G358" s="2">
        <v>51512</v>
      </c>
      <c r="H358" s="259" t="s">
        <v>248</v>
      </c>
      <c r="I358" s="77">
        <v>98827.24</v>
      </c>
      <c r="J358" s="77">
        <v>0</v>
      </c>
      <c r="K358" s="77">
        <v>0</v>
      </c>
      <c r="L358" s="77">
        <v>0</v>
      </c>
      <c r="M358" s="77">
        <v>34617.619999999995</v>
      </c>
      <c r="N358" s="77">
        <v>0</v>
      </c>
      <c r="O358" s="77">
        <v>14796</v>
      </c>
      <c r="P358" s="77">
        <v>8235.6</v>
      </c>
      <c r="Q358" s="77">
        <v>8235.6</v>
      </c>
      <c r="R358" s="77">
        <v>8235.6</v>
      </c>
      <c r="S358" s="77">
        <v>8235.6</v>
      </c>
      <c r="T358" s="77">
        <v>8235.6</v>
      </c>
      <c r="U358" s="77">
        <v>8235.6200000000008</v>
      </c>
      <c r="V358" s="588">
        <f t="shared" si="28"/>
        <v>98827.24</v>
      </c>
      <c r="W358" s="1"/>
      <c r="X358" s="1"/>
    </row>
    <row r="359" spans="1:24" ht="28.5" x14ac:dyDescent="0.25">
      <c r="A359" s="435" t="s">
        <v>360</v>
      </c>
      <c r="B359" s="2">
        <v>407</v>
      </c>
      <c r="C359" s="496" t="s">
        <v>75</v>
      </c>
      <c r="D359" s="2">
        <v>40701</v>
      </c>
      <c r="E359" s="496" t="s">
        <v>75</v>
      </c>
      <c r="F359" s="546">
        <v>2000</v>
      </c>
      <c r="G359" s="546">
        <v>21111</v>
      </c>
      <c r="H359" s="548" t="s">
        <v>132</v>
      </c>
      <c r="I359" s="547">
        <v>3450</v>
      </c>
      <c r="J359" s="77">
        <f>'COM SOCIAL'!J15</f>
        <v>0</v>
      </c>
      <c r="K359" s="77">
        <f>'COM SOCIAL'!K15</f>
        <v>0</v>
      </c>
      <c r="L359" s="77">
        <f>'COM SOCIAL'!L15</f>
        <v>0</v>
      </c>
      <c r="M359" s="77">
        <f>'COM SOCIAL'!M15</f>
        <v>2500</v>
      </c>
      <c r="N359" s="77">
        <f>'COM SOCIAL'!N15</f>
        <v>914</v>
      </c>
      <c r="O359" s="77">
        <f>'COM SOCIAL'!O15</f>
        <v>0</v>
      </c>
      <c r="P359" s="77">
        <f>'COM SOCIAL'!P15</f>
        <v>0</v>
      </c>
      <c r="Q359" s="77">
        <f>'COM SOCIAL'!Q15</f>
        <v>0</v>
      </c>
      <c r="R359" s="77">
        <f>'COM SOCIAL'!R15</f>
        <v>0</v>
      </c>
      <c r="S359" s="77">
        <f>'COM SOCIAL'!S15</f>
        <v>0</v>
      </c>
      <c r="T359" s="77">
        <f>'COM SOCIAL'!T15</f>
        <v>0</v>
      </c>
      <c r="U359" s="77">
        <f>'COM SOCIAL'!U15</f>
        <v>36</v>
      </c>
      <c r="V359" s="588">
        <f t="shared" si="28"/>
        <v>3450</v>
      </c>
      <c r="W359" s="2"/>
      <c r="X359" s="2"/>
    </row>
    <row r="360" spans="1:24" ht="42.75" x14ac:dyDescent="0.25">
      <c r="A360" s="435" t="s">
        <v>360</v>
      </c>
      <c r="B360" s="2">
        <v>407</v>
      </c>
      <c r="C360" s="496" t="s">
        <v>75</v>
      </c>
      <c r="D360" s="2">
        <v>40701</v>
      </c>
      <c r="E360" s="496" t="s">
        <v>75</v>
      </c>
      <c r="F360" s="546">
        <v>2000</v>
      </c>
      <c r="G360" s="546">
        <v>21411</v>
      </c>
      <c r="H360" s="548" t="s">
        <v>135</v>
      </c>
      <c r="I360" s="547">
        <v>500</v>
      </c>
      <c r="J360" s="77">
        <f>'COM SOCIAL'!J16</f>
        <v>0</v>
      </c>
      <c r="K360" s="77">
        <f>'COM SOCIAL'!K16</f>
        <v>0</v>
      </c>
      <c r="L360" s="77">
        <f>'COM SOCIAL'!L16</f>
        <v>0</v>
      </c>
      <c r="M360" s="77">
        <f>'COM SOCIAL'!M16</f>
        <v>500</v>
      </c>
      <c r="N360" s="77">
        <f>'COM SOCIAL'!N16</f>
        <v>0</v>
      </c>
      <c r="O360" s="77">
        <f>'COM SOCIAL'!O16</f>
        <v>0</v>
      </c>
      <c r="P360" s="77">
        <f>'COM SOCIAL'!P16</f>
        <v>0</v>
      </c>
      <c r="Q360" s="77">
        <f>'COM SOCIAL'!Q16</f>
        <v>0</v>
      </c>
      <c r="R360" s="77">
        <f>'COM SOCIAL'!R16</f>
        <v>0</v>
      </c>
      <c r="S360" s="77">
        <f>'COM SOCIAL'!S16</f>
        <v>0</v>
      </c>
      <c r="T360" s="77">
        <f>'COM SOCIAL'!T16</f>
        <v>0</v>
      </c>
      <c r="U360" s="77">
        <f>'COM SOCIAL'!U16</f>
        <v>0</v>
      </c>
      <c r="V360" s="588">
        <f t="shared" si="28"/>
        <v>500</v>
      </c>
      <c r="W360" s="1"/>
      <c r="X360" s="1"/>
    </row>
    <row r="361" spans="1:24" ht="18" customHeight="1" x14ac:dyDescent="0.25">
      <c r="A361" s="435" t="s">
        <v>360</v>
      </c>
      <c r="B361" s="2">
        <v>407</v>
      </c>
      <c r="C361" s="496" t="s">
        <v>75</v>
      </c>
      <c r="D361" s="2">
        <v>40701</v>
      </c>
      <c r="E361" s="496" t="s">
        <v>75</v>
      </c>
      <c r="F361" s="546">
        <v>2000</v>
      </c>
      <c r="G361" s="546">
        <v>21611</v>
      </c>
      <c r="H361" s="548" t="s">
        <v>137</v>
      </c>
      <c r="I361" s="547">
        <v>2506.5700000000002</v>
      </c>
      <c r="J361" s="77">
        <f>'COM SOCIAL'!J17</f>
        <v>0</v>
      </c>
      <c r="K361" s="77">
        <f>'COM SOCIAL'!K17</f>
        <v>0</v>
      </c>
      <c r="L361" s="77">
        <f>'COM SOCIAL'!L17</f>
        <v>0</v>
      </c>
      <c r="M361" s="77">
        <f>'COM SOCIAL'!M17</f>
        <v>915.24</v>
      </c>
      <c r="N361" s="77">
        <f>'COM SOCIAL'!N17</f>
        <v>1502.24</v>
      </c>
      <c r="O361" s="77">
        <f>'COM SOCIAL'!O17</f>
        <v>0</v>
      </c>
      <c r="P361" s="77">
        <f>'COM SOCIAL'!P17</f>
        <v>0</v>
      </c>
      <c r="Q361" s="77">
        <f>'COM SOCIAL'!Q17</f>
        <v>0</v>
      </c>
      <c r="R361" s="77">
        <f>'COM SOCIAL'!R17</f>
        <v>0</v>
      </c>
      <c r="S361" s="77">
        <f>'COM SOCIAL'!S17</f>
        <v>0</v>
      </c>
      <c r="T361" s="77">
        <f>'COM SOCIAL'!T17</f>
        <v>0</v>
      </c>
      <c r="U361" s="77">
        <f>'COM SOCIAL'!U17</f>
        <v>89.09</v>
      </c>
      <c r="V361" s="588">
        <f t="shared" si="28"/>
        <v>2506.5700000000002</v>
      </c>
      <c r="W361" s="239"/>
      <c r="X361" s="1"/>
    </row>
    <row r="362" spans="1:24" ht="30" x14ac:dyDescent="0.25">
      <c r="A362" s="435" t="s">
        <v>360</v>
      </c>
      <c r="B362" s="2">
        <v>407</v>
      </c>
      <c r="C362" s="496" t="s">
        <v>75</v>
      </c>
      <c r="D362" s="2">
        <v>40701</v>
      </c>
      <c r="E362" s="496" t="s">
        <v>75</v>
      </c>
      <c r="F362" s="598">
        <v>3000</v>
      </c>
      <c r="G362" s="598">
        <v>33611</v>
      </c>
      <c r="H362" s="599" t="s">
        <v>198</v>
      </c>
      <c r="I362" s="559">
        <f t="shared" ref="I362:I364" si="35">SUM(J362:U362)</f>
        <v>14337.8</v>
      </c>
      <c r="J362" s="77">
        <f>'COM SOCIAL'!J18</f>
        <v>3200</v>
      </c>
      <c r="K362" s="77">
        <f>'COM SOCIAL'!K18</f>
        <v>800</v>
      </c>
      <c r="L362" s="77">
        <f>'COM SOCIAL'!L18</f>
        <v>800</v>
      </c>
      <c r="M362" s="77">
        <f>'COM SOCIAL'!M18</f>
        <v>800</v>
      </c>
      <c r="N362" s="77">
        <f>'COM SOCIAL'!N18</f>
        <v>800</v>
      </c>
      <c r="O362" s="77">
        <f>'COM SOCIAL'!O18</f>
        <v>800</v>
      </c>
      <c r="P362" s="119">
        <f>800+2337.8</f>
        <v>3137.8</v>
      </c>
      <c r="Q362" s="77">
        <f>'COM SOCIAL'!Q18</f>
        <v>800</v>
      </c>
      <c r="R362" s="77">
        <f>'COM SOCIAL'!R18</f>
        <v>800</v>
      </c>
      <c r="S362" s="77">
        <f>'COM SOCIAL'!S18</f>
        <v>800</v>
      </c>
      <c r="T362" s="77">
        <f>'COM SOCIAL'!T18</f>
        <v>800</v>
      </c>
      <c r="U362" s="77">
        <f>'COM SOCIAL'!U18</f>
        <v>800</v>
      </c>
      <c r="V362" s="588">
        <f t="shared" si="28"/>
        <v>14337.8</v>
      </c>
      <c r="W362" s="1"/>
      <c r="X362" s="1"/>
    </row>
    <row r="363" spans="1:24" ht="42.75" x14ac:dyDescent="0.25">
      <c r="A363" s="435" t="s">
        <v>360</v>
      </c>
      <c r="B363" s="2">
        <v>407</v>
      </c>
      <c r="C363" s="496" t="s">
        <v>75</v>
      </c>
      <c r="D363" s="2">
        <v>40701</v>
      </c>
      <c r="E363" s="496" t="s">
        <v>75</v>
      </c>
      <c r="F363" s="555">
        <v>3000</v>
      </c>
      <c r="G363" s="555">
        <v>36111</v>
      </c>
      <c r="H363" s="556" t="s">
        <v>217</v>
      </c>
      <c r="I363" s="557">
        <f t="shared" si="35"/>
        <v>2627472.5699999998</v>
      </c>
      <c r="J363" s="77">
        <f>'COM SOCIAL'!J19</f>
        <v>0</v>
      </c>
      <c r="K363" s="77">
        <f>'COM SOCIAL'!K19</f>
        <v>291941.31</v>
      </c>
      <c r="L363" s="77">
        <f>'COM SOCIAL'!L19</f>
        <v>291941.31</v>
      </c>
      <c r="M363" s="77">
        <f>'COM SOCIAL'!M19</f>
        <v>291941.31</v>
      </c>
      <c r="N363" s="77">
        <f>'COM SOCIAL'!N19</f>
        <v>291941.31</v>
      </c>
      <c r="O363" s="77">
        <f>'COM SOCIAL'!O19</f>
        <v>291941.31</v>
      </c>
      <c r="P363" s="77">
        <f>'COM SOCIAL'!P19</f>
        <v>291941.31</v>
      </c>
      <c r="Q363" s="77">
        <f>'COM SOCIAL'!Q19</f>
        <v>291941.31</v>
      </c>
      <c r="R363" s="77">
        <f>'COM SOCIAL'!R19</f>
        <v>291941.31</v>
      </c>
      <c r="S363" s="77">
        <f>'COM SOCIAL'!S19</f>
        <v>291940</v>
      </c>
      <c r="T363" s="77">
        <f>'COM SOCIAL'!T19</f>
        <v>0</v>
      </c>
      <c r="U363" s="77">
        <f>'COM SOCIAL'!U19</f>
        <v>2.09</v>
      </c>
      <c r="V363" s="588">
        <f t="shared" ref="V363:V371" si="36">SUM(J363:U363)</f>
        <v>2627472.5699999998</v>
      </c>
      <c r="W363" s="239"/>
      <c r="X363" s="1"/>
    </row>
    <row r="364" spans="1:24" ht="18" customHeight="1" x14ac:dyDescent="0.25">
      <c r="A364" s="435" t="s">
        <v>360</v>
      </c>
      <c r="B364" s="2">
        <v>407</v>
      </c>
      <c r="C364" s="496" t="s">
        <v>75</v>
      </c>
      <c r="D364" s="2">
        <v>40701</v>
      </c>
      <c r="E364" s="496" t="s">
        <v>75</v>
      </c>
      <c r="F364" s="555">
        <v>3000</v>
      </c>
      <c r="G364" s="555">
        <v>36911</v>
      </c>
      <c r="H364" s="556" t="s">
        <v>219</v>
      </c>
      <c r="I364" s="557">
        <f t="shared" si="35"/>
        <v>31800</v>
      </c>
      <c r="J364" s="77">
        <f>'COM SOCIAL'!J20</f>
        <v>0</v>
      </c>
      <c r="K364" s="77">
        <f>'COM SOCIAL'!K20</f>
        <v>0</v>
      </c>
      <c r="L364" s="77">
        <f>'COM SOCIAL'!L20</f>
        <v>10000</v>
      </c>
      <c r="M364" s="77">
        <f>'COM SOCIAL'!M20</f>
        <v>10000</v>
      </c>
      <c r="N364" s="77">
        <f>'COM SOCIAL'!N20</f>
        <v>11800</v>
      </c>
      <c r="O364" s="77">
        <f>'COM SOCIAL'!O20</f>
        <v>0</v>
      </c>
      <c r="P364" s="77">
        <f>'COM SOCIAL'!P20</f>
        <v>0</v>
      </c>
      <c r="Q364" s="77">
        <f>'COM SOCIAL'!Q20</f>
        <v>0</v>
      </c>
      <c r="R364" s="77">
        <f>'COM SOCIAL'!R20</f>
        <v>0</v>
      </c>
      <c r="S364" s="77">
        <f>'COM SOCIAL'!S20</f>
        <v>0</v>
      </c>
      <c r="T364" s="77">
        <f>'COM SOCIAL'!T20</f>
        <v>0</v>
      </c>
      <c r="U364" s="77">
        <f>'COM SOCIAL'!U20</f>
        <v>0</v>
      </c>
      <c r="V364" s="588">
        <f t="shared" si="36"/>
        <v>31800</v>
      </c>
      <c r="W364" s="1"/>
      <c r="X364" s="1"/>
    </row>
    <row r="365" spans="1:24" ht="30" customHeight="1" x14ac:dyDescent="0.25">
      <c r="A365" s="435"/>
      <c r="B365" s="2"/>
      <c r="C365" s="496" t="s">
        <v>504</v>
      </c>
      <c r="D365" s="2">
        <v>40801</v>
      </c>
      <c r="E365" s="496" t="s">
        <v>504</v>
      </c>
      <c r="F365" s="631">
        <v>3000</v>
      </c>
      <c r="G365" s="598">
        <v>33611</v>
      </c>
      <c r="H365" s="599" t="s">
        <v>198</v>
      </c>
      <c r="I365" s="630">
        <f t="shared" ref="I365" si="37">SUM(J365:U365)</f>
        <v>112.8</v>
      </c>
      <c r="J365" s="77">
        <v>0</v>
      </c>
      <c r="K365" s="77">
        <f>'REG. DE HACIENDA'!K318</f>
        <v>0</v>
      </c>
      <c r="L365" s="77">
        <f>'REG. DE HACIENDA'!L318</f>
        <v>0</v>
      </c>
      <c r="M365" s="77">
        <v>0</v>
      </c>
      <c r="N365" s="77">
        <f>'REG. DE HACIENDA'!N318</f>
        <v>0</v>
      </c>
      <c r="O365" s="77">
        <f>'REG. DE HACIENDA'!O318</f>
        <v>0</v>
      </c>
      <c r="P365" s="119">
        <v>112.8</v>
      </c>
      <c r="Q365" s="77">
        <f>'REG. DE HACIENDA'!Q318</f>
        <v>0</v>
      </c>
      <c r="R365" s="77">
        <f>'REG. DE HACIENDA'!R318</f>
        <v>0</v>
      </c>
      <c r="S365" s="77">
        <f>'REG. DE HACIENDA'!S318</f>
        <v>0</v>
      </c>
      <c r="T365" s="77">
        <v>0</v>
      </c>
      <c r="U365" s="77">
        <v>0</v>
      </c>
      <c r="V365" s="588">
        <f t="shared" si="36"/>
        <v>112.8</v>
      </c>
      <c r="W365" s="1"/>
      <c r="X365" s="1"/>
    </row>
    <row r="366" spans="1:24" ht="28.5" x14ac:dyDescent="0.25">
      <c r="A366" s="2" t="str">
        <f>'[23]21111'!$A$12</f>
        <v>07</v>
      </c>
      <c r="B366" s="2">
        <f>'[23]21111'!$G$2</f>
        <v>601</v>
      </c>
      <c r="C366" s="496" t="str">
        <f>'[23]21111'!$G$3</f>
        <v>ÓRGANO INTERNO DE CONTROL</v>
      </c>
      <c r="D366" s="2">
        <f>'[23]21111'!$G$4</f>
        <v>60101</v>
      </c>
      <c r="E366" s="496" t="str">
        <f>'[23]21111'!$G$5</f>
        <v>ÓRGANO INTERNO DE CONTROL</v>
      </c>
      <c r="F366" s="546">
        <v>2000</v>
      </c>
      <c r="G366" s="546">
        <v>21111</v>
      </c>
      <c r="H366" s="548" t="s">
        <v>132</v>
      </c>
      <c r="I366" s="549">
        <f>CONTRALORIA!I13</f>
        <v>37870.800000000003</v>
      </c>
      <c r="J366" s="497">
        <f>CONTRALORIA!J13</f>
        <v>0</v>
      </c>
      <c r="K366" s="497">
        <f>CONTRALORIA!K13</f>
        <v>0</v>
      </c>
      <c r="L366" s="497">
        <f>CONTRALORIA!L13</f>
        <v>37826.839999999997</v>
      </c>
      <c r="M366" s="497">
        <f>CONTRALORIA!M13</f>
        <v>0</v>
      </c>
      <c r="N366" s="497">
        <f>CONTRALORIA!N13</f>
        <v>0</v>
      </c>
      <c r="O366" s="497">
        <f>CONTRALORIA!O13</f>
        <v>0</v>
      </c>
      <c r="P366" s="497">
        <f>CONTRALORIA!P13</f>
        <v>0</v>
      </c>
      <c r="Q366" s="497">
        <f>CONTRALORIA!Q13</f>
        <v>43.96</v>
      </c>
      <c r="R366" s="497">
        <f>CONTRALORIA!R13</f>
        <v>0</v>
      </c>
      <c r="S366" s="497">
        <f>CONTRALORIA!S13</f>
        <v>0</v>
      </c>
      <c r="T366" s="497">
        <f>CONTRALORIA!T13</f>
        <v>0</v>
      </c>
      <c r="U366" s="497">
        <f>CONTRALORIA!U13</f>
        <v>0</v>
      </c>
      <c r="V366" s="588">
        <f t="shared" si="36"/>
        <v>37870.799999999996</v>
      </c>
      <c r="W366" s="2"/>
      <c r="X366" s="2"/>
    </row>
    <row r="367" spans="1:24" ht="28.5" x14ac:dyDescent="0.25">
      <c r="A367" s="2" t="str">
        <f>'[23]21111'!$A$12</f>
        <v>07</v>
      </c>
      <c r="B367" s="2">
        <f>'[23]21111'!$G$2</f>
        <v>601</v>
      </c>
      <c r="C367" s="496" t="str">
        <f>'[23]21111'!$G$3</f>
        <v>ÓRGANO INTERNO DE CONTROL</v>
      </c>
      <c r="D367" s="2">
        <f>'[23]21111'!$G$4</f>
        <v>60101</v>
      </c>
      <c r="E367" s="496" t="str">
        <f>'[23]21111'!$G$5</f>
        <v>ÓRGANO INTERNO DE CONTROL</v>
      </c>
      <c r="F367" s="546">
        <v>2000</v>
      </c>
      <c r="G367" s="546">
        <v>21211</v>
      </c>
      <c r="H367" s="548" t="s">
        <v>133</v>
      </c>
      <c r="I367" s="549">
        <f>CONTRALORIA!I14</f>
        <v>3000</v>
      </c>
      <c r="J367" s="497">
        <f>CONTRALORIA!J14</f>
        <v>0</v>
      </c>
      <c r="K367" s="497">
        <f>CONTRALORIA!K14</f>
        <v>0</v>
      </c>
      <c r="L367" s="497">
        <f>CONTRALORIA!L14</f>
        <v>2973.3100000000004</v>
      </c>
      <c r="M367" s="497">
        <f>CONTRALORIA!M14</f>
        <v>0</v>
      </c>
      <c r="N367" s="497">
        <f>CONTRALORIA!N14</f>
        <v>0</v>
      </c>
      <c r="O367" s="497">
        <f>CONTRALORIA!O14</f>
        <v>0</v>
      </c>
      <c r="P367" s="497">
        <f>CONTRALORIA!P14</f>
        <v>0</v>
      </c>
      <c r="Q367" s="497">
        <f>CONTRALORIA!Q14</f>
        <v>26.69</v>
      </c>
      <c r="R367" s="497">
        <f>CONTRALORIA!R14</f>
        <v>0</v>
      </c>
      <c r="S367" s="497">
        <f>CONTRALORIA!S14</f>
        <v>0</v>
      </c>
      <c r="T367" s="497">
        <f>CONTRALORIA!T14</f>
        <v>0</v>
      </c>
      <c r="U367" s="497">
        <f>CONTRALORIA!U14</f>
        <v>0</v>
      </c>
      <c r="V367" s="588">
        <f t="shared" si="36"/>
        <v>3000.0000000000005</v>
      </c>
      <c r="W367" s="2"/>
      <c r="X367" s="2"/>
    </row>
    <row r="368" spans="1:24" x14ac:dyDescent="0.25">
      <c r="A368" s="2" t="str">
        <f>'[23]21111'!$A$12</f>
        <v>07</v>
      </c>
      <c r="B368" s="2">
        <f>'[23]21111'!$G$2</f>
        <v>601</v>
      </c>
      <c r="C368" s="496" t="str">
        <f>'[23]21111'!$G$3</f>
        <v>ÓRGANO INTERNO DE CONTROL</v>
      </c>
      <c r="D368" s="2">
        <f>'[23]21111'!$G$4</f>
        <v>60101</v>
      </c>
      <c r="E368" s="496" t="str">
        <f>'[23]21111'!$G$5</f>
        <v>ÓRGANO INTERNO DE CONTROL</v>
      </c>
      <c r="F368" s="546">
        <v>2000</v>
      </c>
      <c r="G368" s="546">
        <v>21311</v>
      </c>
      <c r="H368" s="548" t="s">
        <v>134</v>
      </c>
      <c r="I368" s="549">
        <f>CONTRALORIA!I15</f>
        <v>3600</v>
      </c>
      <c r="J368" s="497">
        <f>CONTRALORIA!J15</f>
        <v>0</v>
      </c>
      <c r="K368" s="497">
        <f>CONTRALORIA!K15</f>
        <v>0</v>
      </c>
      <c r="L368" s="497">
        <f>CONTRALORIA!L15</f>
        <v>0</v>
      </c>
      <c r="M368" s="497">
        <f>CONTRALORIA!M15</f>
        <v>0</v>
      </c>
      <c r="N368" s="497">
        <f>CONTRALORIA!N15</f>
        <v>3600</v>
      </c>
      <c r="O368" s="497">
        <f>CONTRALORIA!O15</f>
        <v>0</v>
      </c>
      <c r="P368" s="497">
        <f>CONTRALORIA!P15</f>
        <v>0</v>
      </c>
      <c r="Q368" s="497">
        <f>CONTRALORIA!Q15</f>
        <v>0</v>
      </c>
      <c r="R368" s="497">
        <f>CONTRALORIA!R15</f>
        <v>0</v>
      </c>
      <c r="S368" s="497">
        <f>CONTRALORIA!S15</f>
        <v>0</v>
      </c>
      <c r="T368" s="497">
        <f>CONTRALORIA!T15</f>
        <v>0</v>
      </c>
      <c r="U368" s="497">
        <f>CONTRALORIA!U15</f>
        <v>0</v>
      </c>
      <c r="V368" s="588">
        <f t="shared" si="36"/>
        <v>3600</v>
      </c>
      <c r="W368" s="2"/>
      <c r="X368" s="2"/>
    </row>
    <row r="369" spans="1:24" ht="42.75" x14ac:dyDescent="0.25">
      <c r="A369" s="2" t="str">
        <f>'[23]21111'!$A$12</f>
        <v>07</v>
      </c>
      <c r="B369" s="2">
        <f>'[23]21111'!$G$2</f>
        <v>601</v>
      </c>
      <c r="C369" s="496" t="str">
        <f>'[23]21111'!$G$3</f>
        <v>ÓRGANO INTERNO DE CONTROL</v>
      </c>
      <c r="D369" s="2">
        <f>'[23]21111'!$G$4</f>
        <v>60101</v>
      </c>
      <c r="E369" s="496" t="str">
        <f>'[23]21111'!$G$5</f>
        <v>ÓRGANO INTERNO DE CONTROL</v>
      </c>
      <c r="F369" s="546">
        <v>2000</v>
      </c>
      <c r="G369" s="546">
        <v>21411</v>
      </c>
      <c r="H369" s="548" t="s">
        <v>135</v>
      </c>
      <c r="I369" s="549">
        <f>CONTRALORIA!I16</f>
        <v>18000</v>
      </c>
      <c r="J369" s="497">
        <f>CONTRALORIA!J16</f>
        <v>0</v>
      </c>
      <c r="K369" s="497">
        <f>CONTRALORIA!K16</f>
        <v>0</v>
      </c>
      <c r="L369" s="497">
        <f>CONTRALORIA!L16</f>
        <v>0</v>
      </c>
      <c r="M369" s="497">
        <f>CONTRALORIA!M16</f>
        <v>0</v>
      </c>
      <c r="N369" s="497">
        <f>CONTRALORIA!N16</f>
        <v>0</v>
      </c>
      <c r="O369" s="497">
        <f>CONTRALORIA!O16</f>
        <v>17836.239999999998</v>
      </c>
      <c r="P369" s="497">
        <f>CONTRALORIA!P16</f>
        <v>0</v>
      </c>
      <c r="Q369" s="497">
        <f>CONTRALORIA!Q16</f>
        <v>163.76</v>
      </c>
      <c r="R369" s="497">
        <f>CONTRALORIA!R16</f>
        <v>0</v>
      </c>
      <c r="S369" s="497">
        <f>CONTRALORIA!S16</f>
        <v>0</v>
      </c>
      <c r="T369" s="497">
        <f>CONTRALORIA!T16</f>
        <v>0</v>
      </c>
      <c r="U369" s="497">
        <f>CONTRALORIA!U16</f>
        <v>0</v>
      </c>
      <c r="V369" s="588">
        <f t="shared" si="36"/>
        <v>17999.999999999996</v>
      </c>
      <c r="W369" s="2"/>
      <c r="X369" s="2"/>
    </row>
    <row r="370" spans="1:24" ht="18" customHeight="1" x14ac:dyDescent="0.25">
      <c r="A370" s="2" t="str">
        <f>'[23]21111'!$A$12</f>
        <v>07</v>
      </c>
      <c r="B370" s="2">
        <f>'[23]21111'!$G$2</f>
        <v>601</v>
      </c>
      <c r="C370" s="496" t="str">
        <f>'[23]21111'!$G$3</f>
        <v>ÓRGANO INTERNO DE CONTROL</v>
      </c>
      <c r="D370" s="2">
        <f>'[23]21111'!$G$4</f>
        <v>60101</v>
      </c>
      <c r="E370" s="496" t="str">
        <f>'[23]21111'!$G$5</f>
        <v>ÓRGANO INTERNO DE CONTROL</v>
      </c>
      <c r="F370" s="546">
        <v>2000</v>
      </c>
      <c r="G370" s="546">
        <v>21511</v>
      </c>
      <c r="H370" s="548" t="s">
        <v>136</v>
      </c>
      <c r="I370" s="549">
        <f>CONTRALORIA!I17</f>
        <v>2700</v>
      </c>
      <c r="J370" s="497">
        <f>CONTRALORIA!J17</f>
        <v>0</v>
      </c>
      <c r="K370" s="497">
        <f>CONTRALORIA!K17</f>
        <v>0</v>
      </c>
      <c r="L370" s="497">
        <f>CONTRALORIA!L17</f>
        <v>0</v>
      </c>
      <c r="M370" s="497">
        <f>CONTRALORIA!M17</f>
        <v>0</v>
      </c>
      <c r="N370" s="497">
        <f>CONTRALORIA!N17</f>
        <v>0</v>
      </c>
      <c r="O370" s="497">
        <f>CONTRALORIA!O17</f>
        <v>0</v>
      </c>
      <c r="P370" s="497">
        <f>CONTRALORIA!P17</f>
        <v>2700</v>
      </c>
      <c r="Q370" s="497">
        <f>CONTRALORIA!Q17</f>
        <v>0</v>
      </c>
      <c r="R370" s="497">
        <f>CONTRALORIA!R17</f>
        <v>0</v>
      </c>
      <c r="S370" s="497">
        <f>CONTRALORIA!S17</f>
        <v>0</v>
      </c>
      <c r="T370" s="497">
        <f>CONTRALORIA!T17</f>
        <v>0</v>
      </c>
      <c r="U370" s="497">
        <f>CONTRALORIA!U17</f>
        <v>0</v>
      </c>
      <c r="V370" s="588">
        <f t="shared" si="36"/>
        <v>2700</v>
      </c>
      <c r="W370" s="2"/>
      <c r="X370" s="2"/>
    </row>
    <row r="371" spans="1:24" ht="18" customHeight="1" x14ac:dyDescent="0.25">
      <c r="A371" s="2" t="str">
        <f>'[23]21111'!$A$12</f>
        <v>07</v>
      </c>
      <c r="B371" s="2">
        <f>'[23]21111'!$G$2</f>
        <v>601</v>
      </c>
      <c r="C371" s="496" t="str">
        <f>'[23]21111'!$G$3</f>
        <v>ÓRGANO INTERNO DE CONTROL</v>
      </c>
      <c r="D371" s="2">
        <f>'[23]21111'!$G$4</f>
        <v>60101</v>
      </c>
      <c r="E371" s="496" t="str">
        <f>'[23]21111'!$G$5</f>
        <v>ÓRGANO INTERNO DE CONTROL</v>
      </c>
      <c r="F371" s="546">
        <v>2000</v>
      </c>
      <c r="G371" s="546">
        <v>21611</v>
      </c>
      <c r="H371" s="548" t="s">
        <v>137</v>
      </c>
      <c r="I371" s="549">
        <f>CONTRALORIA!I18</f>
        <v>18300</v>
      </c>
      <c r="J371" s="497">
        <f>CONTRALORIA!J18</f>
        <v>0</v>
      </c>
      <c r="K371" s="497">
        <f>CONTRALORIA!K18</f>
        <v>0</v>
      </c>
      <c r="L371" s="497">
        <f>CONTRALORIA!L18</f>
        <v>18290.240000000002</v>
      </c>
      <c r="M371" s="497">
        <f>CONTRALORIA!M18</f>
        <v>0</v>
      </c>
      <c r="N371" s="497">
        <f>CONTRALORIA!N18</f>
        <v>0</v>
      </c>
      <c r="O371" s="497">
        <f>CONTRALORIA!O18</f>
        <v>0</v>
      </c>
      <c r="P371" s="497">
        <f>CONTRALORIA!P18</f>
        <v>0</v>
      </c>
      <c r="Q371" s="497">
        <f>CONTRALORIA!Q18</f>
        <v>9.76</v>
      </c>
      <c r="R371" s="497">
        <f>CONTRALORIA!R18</f>
        <v>0</v>
      </c>
      <c r="S371" s="497">
        <f>CONTRALORIA!S18</f>
        <v>0</v>
      </c>
      <c r="T371" s="497">
        <f>CONTRALORIA!T18</f>
        <v>0</v>
      </c>
      <c r="U371" s="497">
        <f>CONTRALORIA!U18</f>
        <v>0</v>
      </c>
      <c r="V371" s="588">
        <f t="shared" si="36"/>
        <v>18300</v>
      </c>
      <c r="W371" s="2"/>
      <c r="X371" s="2"/>
    </row>
    <row r="372" spans="1:24" ht="18" customHeight="1" x14ac:dyDescent="0.25">
      <c r="A372" s="2" t="str">
        <f>'[23]21111'!$A$12</f>
        <v>07</v>
      </c>
      <c r="B372" s="2">
        <f>'[23]21111'!$G$2</f>
        <v>601</v>
      </c>
      <c r="C372" s="496" t="str">
        <f>'[23]21111'!$G$3</f>
        <v>ÓRGANO INTERNO DE CONTROL</v>
      </c>
      <c r="D372" s="2">
        <f>'[23]21111'!$G$4</f>
        <v>60101</v>
      </c>
      <c r="E372" s="496" t="str">
        <f>'[23]21111'!$G$5</f>
        <v>ÓRGANO INTERNO DE CONTROL</v>
      </c>
      <c r="F372" s="546">
        <v>2000</v>
      </c>
      <c r="G372" s="546">
        <v>21711</v>
      </c>
      <c r="H372" s="548" t="s">
        <v>138</v>
      </c>
      <c r="I372" s="549">
        <f>CONTRALORIA!I19</f>
        <v>3600</v>
      </c>
      <c r="J372" s="497">
        <f>CONTRALORIA!J19</f>
        <v>0</v>
      </c>
      <c r="K372" s="497">
        <f>CONTRALORIA!K19</f>
        <v>0</v>
      </c>
      <c r="L372" s="497">
        <f>CONTRALORIA!L19</f>
        <v>0</v>
      </c>
      <c r="M372" s="497">
        <f>CONTRALORIA!M19</f>
        <v>0</v>
      </c>
      <c r="N372" s="497">
        <f>CONTRALORIA!N19</f>
        <v>0</v>
      </c>
      <c r="O372" s="497">
        <f>CONTRALORIA!O19</f>
        <v>3600</v>
      </c>
      <c r="P372" s="497">
        <f>CONTRALORIA!P19</f>
        <v>0</v>
      </c>
      <c r="Q372" s="497">
        <f>CONTRALORIA!Q19</f>
        <v>0</v>
      </c>
      <c r="R372" s="497">
        <f>CONTRALORIA!R19</f>
        <v>0</v>
      </c>
      <c r="S372" s="497">
        <f>CONTRALORIA!S19</f>
        <v>0</v>
      </c>
      <c r="T372" s="497">
        <f>CONTRALORIA!T19</f>
        <v>0</v>
      </c>
      <c r="U372" s="497">
        <f>CONTRALORIA!U19</f>
        <v>0</v>
      </c>
      <c r="V372" s="588">
        <f t="shared" ref="V372:V388" si="38">SUM(J372:U372)</f>
        <v>3600</v>
      </c>
      <c r="W372" s="2"/>
      <c r="X372" s="2"/>
    </row>
    <row r="373" spans="1:24" ht="18" customHeight="1" x14ac:dyDescent="0.25">
      <c r="A373" s="2" t="str">
        <f>'[23]21111'!$A$12</f>
        <v>07</v>
      </c>
      <c r="B373" s="2">
        <f>'[23]21111'!$G$2</f>
        <v>601</v>
      </c>
      <c r="C373" s="496" t="str">
        <f>'[23]21111'!$G$3</f>
        <v>ÓRGANO INTERNO DE CONTROL</v>
      </c>
      <c r="D373" s="2">
        <f>'[23]21111'!$G$4</f>
        <v>60101</v>
      </c>
      <c r="E373" s="496" t="str">
        <f>'[23]21111'!$G$5</f>
        <v>ÓRGANO INTERNO DE CONTROL</v>
      </c>
      <c r="F373" s="546">
        <v>2000</v>
      </c>
      <c r="G373" s="546">
        <v>22111</v>
      </c>
      <c r="H373" s="548" t="s">
        <v>140</v>
      </c>
      <c r="I373" s="549">
        <f>CONTRALORIA!I20</f>
        <v>600</v>
      </c>
      <c r="J373" s="497">
        <f>CONTRALORIA!J20</f>
        <v>0</v>
      </c>
      <c r="K373" s="497">
        <f>CONTRALORIA!K20</f>
        <v>0</v>
      </c>
      <c r="L373" s="497">
        <f>CONTRALORIA!L20</f>
        <v>0</v>
      </c>
      <c r="M373" s="497">
        <f>CONTRALORIA!M20</f>
        <v>0</v>
      </c>
      <c r="N373" s="497">
        <f>CONTRALORIA!N20</f>
        <v>595</v>
      </c>
      <c r="O373" s="497">
        <f>CONTRALORIA!O20</f>
        <v>0</v>
      </c>
      <c r="P373" s="497">
        <f>CONTRALORIA!P20</f>
        <v>0</v>
      </c>
      <c r="Q373" s="497">
        <f>CONTRALORIA!Q20</f>
        <v>5</v>
      </c>
      <c r="R373" s="497">
        <f>CONTRALORIA!R20</f>
        <v>0</v>
      </c>
      <c r="S373" s="497">
        <f>CONTRALORIA!S20</f>
        <v>0</v>
      </c>
      <c r="T373" s="497">
        <f>CONTRALORIA!T20</f>
        <v>0</v>
      </c>
      <c r="U373" s="497">
        <f>CONTRALORIA!U20</f>
        <v>0</v>
      </c>
      <c r="V373" s="588">
        <f t="shared" si="38"/>
        <v>600</v>
      </c>
      <c r="W373" s="2"/>
      <c r="X373" s="2"/>
    </row>
    <row r="374" spans="1:24" ht="28.5" x14ac:dyDescent="0.25">
      <c r="A374" s="2" t="str">
        <f>'[23]21111'!$A$12</f>
        <v>07</v>
      </c>
      <c r="B374" s="2">
        <f>'[23]21111'!$G$2</f>
        <v>601</v>
      </c>
      <c r="C374" s="496" t="str">
        <f>'[23]21111'!$G$3</f>
        <v>ÓRGANO INTERNO DE CONTROL</v>
      </c>
      <c r="D374" s="2">
        <f>'[23]21111'!$G$4</f>
        <v>60101</v>
      </c>
      <c r="E374" s="496" t="str">
        <f>'[23]21111'!$G$5</f>
        <v>ÓRGANO INTERNO DE CONTROL</v>
      </c>
      <c r="F374" s="546">
        <v>2000</v>
      </c>
      <c r="G374" s="546">
        <v>25411</v>
      </c>
      <c r="H374" s="548" t="s">
        <v>153</v>
      </c>
      <c r="I374" s="549">
        <f>CONTRALORIA!I21</f>
        <v>3500</v>
      </c>
      <c r="J374" s="497">
        <f>CONTRALORIA!J21</f>
        <v>0</v>
      </c>
      <c r="K374" s="497">
        <f>CONTRALORIA!K21</f>
        <v>0</v>
      </c>
      <c r="L374" s="497">
        <f>CONTRALORIA!L21</f>
        <v>0</v>
      </c>
      <c r="M374" s="497">
        <f>CONTRALORIA!M21</f>
        <v>0</v>
      </c>
      <c r="N374" s="497">
        <f>CONTRALORIA!N21</f>
        <v>0</v>
      </c>
      <c r="O374" s="497">
        <f>CONTRALORIA!O21</f>
        <v>3132</v>
      </c>
      <c r="P374" s="497">
        <f>CONTRALORIA!P21</f>
        <v>0</v>
      </c>
      <c r="Q374" s="497">
        <f>CONTRALORIA!Q21</f>
        <v>368</v>
      </c>
      <c r="R374" s="497">
        <f>CONTRALORIA!R21</f>
        <v>0</v>
      </c>
      <c r="S374" s="497">
        <f>CONTRALORIA!S21</f>
        <v>0</v>
      </c>
      <c r="T374" s="497">
        <f>CONTRALORIA!T21</f>
        <v>0</v>
      </c>
      <c r="U374" s="497">
        <f>CONTRALORIA!U21</f>
        <v>0</v>
      </c>
      <c r="V374" s="588">
        <f t="shared" si="38"/>
        <v>3500</v>
      </c>
      <c r="W374" s="2"/>
      <c r="X374" s="2"/>
    </row>
    <row r="375" spans="1:24" ht="18" customHeight="1" x14ac:dyDescent="0.25">
      <c r="A375" s="2" t="str">
        <f>'[23]21111'!$A$12</f>
        <v>07</v>
      </c>
      <c r="B375" s="2">
        <f>'[23]21111'!$G$2</f>
        <v>601</v>
      </c>
      <c r="C375" s="496" t="str">
        <f>'[23]21111'!$G$3</f>
        <v>ÓRGANO INTERNO DE CONTROL</v>
      </c>
      <c r="D375" s="2">
        <f>'[23]21111'!$G$4</f>
        <v>60101</v>
      </c>
      <c r="E375" s="496" t="str">
        <f>'[23]21111'!$G$5</f>
        <v>ÓRGANO INTERNO DE CONTROL</v>
      </c>
      <c r="F375" s="546">
        <v>2000</v>
      </c>
      <c r="G375" s="546">
        <v>26111</v>
      </c>
      <c r="H375" s="548" t="s">
        <v>157</v>
      </c>
      <c r="I375" s="549">
        <f>CONTRALORIA!I22</f>
        <v>68000</v>
      </c>
      <c r="J375" s="497">
        <f>CONTRALORIA!J22</f>
        <v>5666.66</v>
      </c>
      <c r="K375" s="497">
        <f>CONTRALORIA!K22</f>
        <v>5666.66</v>
      </c>
      <c r="L375" s="497">
        <f>CONTRALORIA!L22</f>
        <v>5666.66</v>
      </c>
      <c r="M375" s="497">
        <f>CONTRALORIA!M22</f>
        <v>5666.66</v>
      </c>
      <c r="N375" s="497">
        <f>CONTRALORIA!N22</f>
        <v>5666.67</v>
      </c>
      <c r="O375" s="497">
        <f>CONTRALORIA!O22</f>
        <v>5666.67</v>
      </c>
      <c r="P375" s="497">
        <f>CONTRALORIA!P22</f>
        <v>5666.67</v>
      </c>
      <c r="Q375" s="497">
        <f>CONTRALORIA!Q22</f>
        <v>5666.67</v>
      </c>
      <c r="R375" s="497">
        <f>CONTRALORIA!R22</f>
        <v>5666.67</v>
      </c>
      <c r="S375" s="497">
        <f>CONTRALORIA!S22</f>
        <v>5666.67</v>
      </c>
      <c r="T375" s="497">
        <f>CONTRALORIA!T22</f>
        <v>5666.67</v>
      </c>
      <c r="U375" s="497">
        <f>CONTRALORIA!U22</f>
        <v>5666.67</v>
      </c>
      <c r="V375" s="588">
        <f t="shared" si="38"/>
        <v>67999.999999999985</v>
      </c>
      <c r="W375" s="2"/>
      <c r="X375" s="2"/>
    </row>
    <row r="376" spans="1:24" ht="28.5" x14ac:dyDescent="0.25">
      <c r="A376" s="2" t="str">
        <f>'[23]21111'!$A$12</f>
        <v>07</v>
      </c>
      <c r="B376" s="2">
        <f>'[23]21111'!$G$2</f>
        <v>601</v>
      </c>
      <c r="C376" s="496" t="str">
        <f>'[23]21111'!$G$3</f>
        <v>ÓRGANO INTERNO DE CONTROL</v>
      </c>
      <c r="D376" s="2">
        <f>'[23]21111'!$G$4</f>
        <v>60101</v>
      </c>
      <c r="E376" s="496" t="str">
        <f>'[23]21111'!$G$5</f>
        <v>ÓRGANO INTERNO DE CONTROL</v>
      </c>
      <c r="F376" s="546">
        <v>2000</v>
      </c>
      <c r="G376" s="546">
        <v>27211</v>
      </c>
      <c r="H376" s="548" t="s">
        <v>159</v>
      </c>
      <c r="I376" s="549">
        <f>CONTRALORIA!I23</f>
        <v>2100</v>
      </c>
      <c r="J376" s="497">
        <f>CONTRALORIA!J23</f>
        <v>0</v>
      </c>
      <c r="K376" s="497">
        <f>CONTRALORIA!K23</f>
        <v>0</v>
      </c>
      <c r="L376" s="497">
        <f>CONTRALORIA!L23</f>
        <v>2060</v>
      </c>
      <c r="M376" s="497">
        <f>CONTRALORIA!M23</f>
        <v>0</v>
      </c>
      <c r="N376" s="497">
        <f>CONTRALORIA!N23</f>
        <v>0</v>
      </c>
      <c r="O376" s="497">
        <f>CONTRALORIA!O23</f>
        <v>0</v>
      </c>
      <c r="P376" s="497">
        <f>CONTRALORIA!P23</f>
        <v>0</v>
      </c>
      <c r="Q376" s="497">
        <f>CONTRALORIA!Q23</f>
        <v>40</v>
      </c>
      <c r="R376" s="497">
        <f>CONTRALORIA!R23</f>
        <v>0</v>
      </c>
      <c r="S376" s="497">
        <f>CONTRALORIA!S23</f>
        <v>0</v>
      </c>
      <c r="T376" s="497">
        <f>CONTRALORIA!T23</f>
        <v>0</v>
      </c>
      <c r="U376" s="497">
        <f>CONTRALORIA!U23</f>
        <v>0</v>
      </c>
      <c r="V376" s="588">
        <f t="shared" si="38"/>
        <v>2100</v>
      </c>
      <c r="W376" s="2"/>
      <c r="X376" s="2"/>
    </row>
    <row r="377" spans="1:24" ht="42.75" x14ac:dyDescent="0.25">
      <c r="A377" s="2" t="str">
        <f>'[23]21111'!$A$12</f>
        <v>07</v>
      </c>
      <c r="B377" s="2">
        <f>'[23]21111'!$G$2</f>
        <v>601</v>
      </c>
      <c r="C377" s="496" t="str">
        <f>'[23]21111'!$G$3</f>
        <v>ÓRGANO INTERNO DE CONTROL</v>
      </c>
      <c r="D377" s="2">
        <f>'[23]21111'!$G$4</f>
        <v>60101</v>
      </c>
      <c r="E377" s="496" t="str">
        <f>'[23]21111'!$G$5</f>
        <v>ÓRGANO INTERNO DE CONTROL</v>
      </c>
      <c r="F377" s="546">
        <v>2000</v>
      </c>
      <c r="G377" s="546">
        <v>29411</v>
      </c>
      <c r="H377" s="548" t="s">
        <v>169</v>
      </c>
      <c r="I377" s="549">
        <f>CONTRALORIA!I24</f>
        <v>2500</v>
      </c>
      <c r="J377" s="497">
        <f>CONTRALORIA!J24</f>
        <v>0</v>
      </c>
      <c r="K377" s="497">
        <f>CONTRALORIA!K24</f>
        <v>0</v>
      </c>
      <c r="L377" s="497">
        <f>CONTRALORIA!L24</f>
        <v>796</v>
      </c>
      <c r="M377" s="497">
        <f>CONTRALORIA!M24</f>
        <v>0</v>
      </c>
      <c r="N377" s="497">
        <f>CONTRALORIA!N24</f>
        <v>0</v>
      </c>
      <c r="O377" s="497">
        <f>CONTRALORIA!O24</f>
        <v>1620</v>
      </c>
      <c r="P377" s="497">
        <f>CONTRALORIA!P24</f>
        <v>0</v>
      </c>
      <c r="Q377" s="497">
        <f>CONTRALORIA!Q24</f>
        <v>84</v>
      </c>
      <c r="R377" s="497">
        <f>CONTRALORIA!R24</f>
        <v>0</v>
      </c>
      <c r="S377" s="497">
        <f>CONTRALORIA!S24</f>
        <v>0</v>
      </c>
      <c r="T377" s="497">
        <f>CONTRALORIA!T24</f>
        <v>0</v>
      </c>
      <c r="U377" s="497">
        <f>CONTRALORIA!U24</f>
        <v>0</v>
      </c>
      <c r="V377" s="588">
        <f t="shared" si="38"/>
        <v>2500</v>
      </c>
      <c r="W377" s="2"/>
      <c r="X377" s="2"/>
    </row>
    <row r="378" spans="1:24" ht="28.5" x14ac:dyDescent="0.25">
      <c r="A378" s="2" t="str">
        <f>'[23]21111'!$A$12</f>
        <v>07</v>
      </c>
      <c r="B378" s="2">
        <f>'[23]21111'!$G$2</f>
        <v>601</v>
      </c>
      <c r="C378" s="496" t="str">
        <f>'[23]21111'!$G$3</f>
        <v>ÓRGANO INTERNO DE CONTROL</v>
      </c>
      <c r="D378" s="2">
        <f>'[23]21111'!$G$4</f>
        <v>60101</v>
      </c>
      <c r="E378" s="496" t="str">
        <f>'[23]21111'!$G$5</f>
        <v>ÓRGANO INTERNO DE CONTROL</v>
      </c>
      <c r="F378" s="546">
        <v>2000</v>
      </c>
      <c r="G378" s="546">
        <v>29611</v>
      </c>
      <c r="H378" s="548" t="s">
        <v>171</v>
      </c>
      <c r="I378" s="549">
        <f>CONTRALORIA!I25</f>
        <v>21600</v>
      </c>
      <c r="J378" s="497">
        <f>CONTRALORIA!J25</f>
        <v>0</v>
      </c>
      <c r="K378" s="497">
        <f>CONTRALORIA!K25</f>
        <v>0</v>
      </c>
      <c r="L378" s="497">
        <f>CONTRALORIA!L25</f>
        <v>21600</v>
      </c>
      <c r="M378" s="497">
        <f>CONTRALORIA!M25</f>
        <v>0</v>
      </c>
      <c r="N378" s="497">
        <f>CONTRALORIA!N25</f>
        <v>0</v>
      </c>
      <c r="O378" s="497">
        <f>CONTRALORIA!O25</f>
        <v>0</v>
      </c>
      <c r="P378" s="497">
        <f>CONTRALORIA!P25</f>
        <v>0</v>
      </c>
      <c r="Q378" s="497">
        <f>CONTRALORIA!Q25</f>
        <v>0</v>
      </c>
      <c r="R378" s="497">
        <f>CONTRALORIA!R25</f>
        <v>0</v>
      </c>
      <c r="S378" s="497">
        <f>CONTRALORIA!S25</f>
        <v>0</v>
      </c>
      <c r="T378" s="497">
        <f>CONTRALORIA!T25</f>
        <v>0</v>
      </c>
      <c r="U378" s="497">
        <f>CONTRALORIA!U25</f>
        <v>0</v>
      </c>
      <c r="V378" s="588">
        <f t="shared" si="38"/>
        <v>21600</v>
      </c>
      <c r="W378" s="2"/>
      <c r="X378" s="2"/>
    </row>
    <row r="379" spans="1:24" ht="18" customHeight="1" x14ac:dyDescent="0.25">
      <c r="A379" s="2" t="str">
        <f>'[23]21111'!$A$12</f>
        <v>07</v>
      </c>
      <c r="B379" s="2">
        <f>'[23]21111'!$G$2</f>
        <v>601</v>
      </c>
      <c r="C379" s="496" t="str">
        <f>'[23]21111'!$G$3</f>
        <v>ÓRGANO INTERNO DE CONTROL</v>
      </c>
      <c r="D379" s="2">
        <f>'[23]21111'!$G$4</f>
        <v>60101</v>
      </c>
      <c r="E379" s="496" t="str">
        <f>'[23]21111'!$G$5</f>
        <v>ÓRGANO INTERNO DE CONTROL</v>
      </c>
      <c r="F379" s="555">
        <v>3000</v>
      </c>
      <c r="G379" s="555">
        <v>31811</v>
      </c>
      <c r="H379" s="556" t="s">
        <v>182</v>
      </c>
      <c r="I379" s="557">
        <f t="shared" ref="I379:I380" si="39">SUM(J379:U379)</f>
        <v>35000.000000000007</v>
      </c>
      <c r="J379" s="497">
        <f>CONTRALORIA!J26</f>
        <v>3300</v>
      </c>
      <c r="K379" s="497">
        <f>CONTRALORIA!K26</f>
        <v>3000</v>
      </c>
      <c r="L379" s="497">
        <f>CONTRALORIA!L26</f>
        <v>3300</v>
      </c>
      <c r="M379" s="497">
        <f>CONTRALORIA!M26</f>
        <v>3329.52</v>
      </c>
      <c r="N379" s="497">
        <f>CONTRALORIA!N26</f>
        <v>3300</v>
      </c>
      <c r="O379" s="497">
        <f>CONTRALORIA!O26</f>
        <v>3300</v>
      </c>
      <c r="P379" s="497">
        <f>CONTRALORIA!P26</f>
        <v>3000</v>
      </c>
      <c r="Q379" s="497">
        <f>CONTRALORIA!Q26</f>
        <v>3000</v>
      </c>
      <c r="R379" s="497">
        <f>CONTRALORIA!R26</f>
        <v>5300</v>
      </c>
      <c r="S379" s="497">
        <f>CONTRALORIA!S26</f>
        <v>3000</v>
      </c>
      <c r="T379" s="497">
        <f>CONTRALORIA!T26</f>
        <v>0</v>
      </c>
      <c r="U379" s="497">
        <f>CONTRALORIA!U26</f>
        <v>1170.48</v>
      </c>
      <c r="V379" s="588">
        <f t="shared" si="38"/>
        <v>35000.000000000007</v>
      </c>
      <c r="W379" s="2"/>
      <c r="X379" s="2"/>
    </row>
    <row r="380" spans="1:24" ht="30" x14ac:dyDescent="0.25">
      <c r="A380" s="2" t="str">
        <f>'[23]21111'!$A$12</f>
        <v>07</v>
      </c>
      <c r="B380" s="2">
        <f>'[23]21111'!$G$2</f>
        <v>601</v>
      </c>
      <c r="C380" s="496" t="str">
        <f>'[23]21111'!$G$3</f>
        <v>ÓRGANO INTERNO DE CONTROL</v>
      </c>
      <c r="D380" s="2">
        <f>'[23]21111'!$G$4</f>
        <v>60101</v>
      </c>
      <c r="E380" s="496" t="str">
        <f>'[23]21111'!$G$5</f>
        <v>ÓRGANO INTERNO DE CONTROL</v>
      </c>
      <c r="F380" s="598">
        <v>3000</v>
      </c>
      <c r="G380" s="598">
        <v>33611</v>
      </c>
      <c r="H380" s="599" t="s">
        <v>198</v>
      </c>
      <c r="I380" s="559">
        <f t="shared" si="39"/>
        <v>69654.599999999991</v>
      </c>
      <c r="J380" s="497">
        <f>CONTRALORIA!J27</f>
        <v>0</v>
      </c>
      <c r="K380" s="497">
        <f>CONTRALORIA!K27</f>
        <v>0</v>
      </c>
      <c r="L380" s="497">
        <f>CONTRALORIA!L27</f>
        <v>11999.9</v>
      </c>
      <c r="M380" s="497">
        <f>CONTRALORIA!M27</f>
        <v>0</v>
      </c>
      <c r="N380" s="497">
        <f>CONTRALORIA!N27</f>
        <v>0</v>
      </c>
      <c r="O380" s="497">
        <f>CONTRALORIA!O27</f>
        <v>11999.9</v>
      </c>
      <c r="P380" s="632">
        <v>21654.6</v>
      </c>
      <c r="Q380" s="497">
        <f>CONTRALORIA!Q27</f>
        <v>0</v>
      </c>
      <c r="R380" s="497">
        <f>CONTRALORIA!R27</f>
        <v>11999.9</v>
      </c>
      <c r="S380" s="497">
        <f>CONTRALORIA!S27</f>
        <v>0</v>
      </c>
      <c r="T380" s="497">
        <f>CONTRALORIA!T27</f>
        <v>0</v>
      </c>
      <c r="U380" s="497">
        <f>CONTRALORIA!U27</f>
        <v>12000.3</v>
      </c>
      <c r="V380" s="588">
        <f t="shared" si="38"/>
        <v>69654.599999999991</v>
      </c>
      <c r="W380" s="2"/>
      <c r="X380" s="2"/>
    </row>
    <row r="381" spans="1:24" ht="28.5" x14ac:dyDescent="0.25">
      <c r="A381" s="2" t="str">
        <f>'[24]21111'!$A$12</f>
        <v>07</v>
      </c>
      <c r="B381" s="2">
        <f>'[24]21111'!$F$2</f>
        <v>701</v>
      </c>
      <c r="C381" s="496" t="str">
        <f>'[24]21111'!$F$3</f>
        <v>ALCALDIA MUNICIPAL</v>
      </c>
      <c r="D381" s="2">
        <f>'[24]21111'!$F$4</f>
        <v>70101</v>
      </c>
      <c r="E381" s="496" t="str">
        <f>'[24]21111'!$F$5</f>
        <v>ALCALDÍA</v>
      </c>
      <c r="F381" s="546">
        <v>2000</v>
      </c>
      <c r="G381" s="546">
        <v>21111</v>
      </c>
      <c r="H381" s="548" t="s">
        <v>132</v>
      </c>
      <c r="I381" s="547">
        <f>ALCALDIA!I15</f>
        <v>50606.09</v>
      </c>
      <c r="J381" s="77">
        <f>ALCALDIA!J15</f>
        <v>0</v>
      </c>
      <c r="K381" s="77">
        <f>ALCALDIA!K15</f>
        <v>15611.22</v>
      </c>
      <c r="L381" s="77">
        <f>ALCALDIA!L15</f>
        <v>0</v>
      </c>
      <c r="M381" s="77">
        <f>ALCALDIA!M15</f>
        <v>9205.4</v>
      </c>
      <c r="N381" s="77">
        <f>ALCALDIA!N15</f>
        <v>0</v>
      </c>
      <c r="O381" s="77">
        <f>ALCALDIA!O15</f>
        <v>8566.18</v>
      </c>
      <c r="P381" s="77">
        <f>ALCALDIA!P15</f>
        <v>5513.8</v>
      </c>
      <c r="Q381" s="77">
        <f>ALCALDIA!Q15</f>
        <v>0</v>
      </c>
      <c r="R381" s="77">
        <f>ALCALDIA!R15</f>
        <v>0</v>
      </c>
      <c r="S381" s="77">
        <f>ALCALDIA!S15</f>
        <v>11709.49</v>
      </c>
      <c r="T381" s="77">
        <f>ALCALDIA!T15</f>
        <v>0</v>
      </c>
      <c r="U381" s="77">
        <f>ALCALDIA!U15</f>
        <v>0</v>
      </c>
      <c r="V381" s="588">
        <f t="shared" si="38"/>
        <v>50606.090000000004</v>
      </c>
      <c r="W381" s="2"/>
      <c r="X381" s="2"/>
    </row>
    <row r="382" spans="1:24" ht="18" customHeight="1" x14ac:dyDescent="0.25">
      <c r="A382" s="2" t="str">
        <f>'[24]21111'!$A$12</f>
        <v>07</v>
      </c>
      <c r="B382" s="2">
        <f>'[24]21111'!$F$2</f>
        <v>701</v>
      </c>
      <c r="C382" s="496" t="str">
        <f>'[24]21111'!$F$3</f>
        <v>ALCALDIA MUNICIPAL</v>
      </c>
      <c r="D382" s="2">
        <f>'[24]21111'!$F$4</f>
        <v>70101</v>
      </c>
      <c r="E382" s="496" t="str">
        <f>'[24]21111'!$F$5</f>
        <v>ALCALDÍA</v>
      </c>
      <c r="F382" s="546">
        <v>2000</v>
      </c>
      <c r="G382" s="546">
        <v>21611</v>
      </c>
      <c r="H382" s="548" t="s">
        <v>137</v>
      </c>
      <c r="I382" s="547">
        <f>ALCALDIA!I16</f>
        <v>13475.29</v>
      </c>
      <c r="J382" s="77">
        <f>ALCALDIA!J16</f>
        <v>0</v>
      </c>
      <c r="K382" s="77">
        <f>ALCALDIA!K16</f>
        <v>4470.16</v>
      </c>
      <c r="L382" s="77">
        <f>ALCALDIA!L16</f>
        <v>0</v>
      </c>
      <c r="M382" s="77">
        <f>ALCALDIA!M16</f>
        <v>794.6</v>
      </c>
      <c r="N382" s="77">
        <f>ALCALDIA!N16</f>
        <v>0</v>
      </c>
      <c r="O382" s="77">
        <f>ALCALDIA!O16</f>
        <v>1442.72</v>
      </c>
      <c r="P382" s="77">
        <f>ALCALDIA!P16</f>
        <v>6486.2</v>
      </c>
      <c r="Q382" s="77">
        <f>ALCALDIA!Q16</f>
        <v>0</v>
      </c>
      <c r="R382" s="77">
        <f>ALCALDIA!R16</f>
        <v>0</v>
      </c>
      <c r="S382" s="77">
        <f>ALCALDIA!S16</f>
        <v>281.61</v>
      </c>
      <c r="T382" s="77">
        <f>ALCALDIA!T16</f>
        <v>0</v>
      </c>
      <c r="U382" s="77">
        <f>ALCALDIA!U16</f>
        <v>0</v>
      </c>
      <c r="V382" s="588">
        <f t="shared" si="38"/>
        <v>13475.29</v>
      </c>
      <c r="W382" s="519"/>
      <c r="X382" s="1"/>
    </row>
    <row r="383" spans="1:24" ht="30" customHeight="1" x14ac:dyDescent="0.25">
      <c r="A383" s="2" t="str">
        <f>'[24]21111'!$A$12</f>
        <v>07</v>
      </c>
      <c r="B383" s="2">
        <f>'[24]21111'!$F$2</f>
        <v>701</v>
      </c>
      <c r="C383" s="496" t="str">
        <f>'[24]21111'!$F$3</f>
        <v>ALCALDIA MUNICIPAL</v>
      </c>
      <c r="D383" s="2">
        <f>'[24]21111'!$F$4</f>
        <v>70101</v>
      </c>
      <c r="E383" s="496" t="str">
        <f>'[24]21111'!$F$5</f>
        <v>ALCALDÍA</v>
      </c>
      <c r="F383" s="631">
        <v>3000</v>
      </c>
      <c r="G383" s="598">
        <v>33611</v>
      </c>
      <c r="H383" s="599" t="s">
        <v>198</v>
      </c>
      <c r="I383" s="630">
        <f>SUM(J383:U383)</f>
        <v>11340.4</v>
      </c>
      <c r="J383" s="77">
        <v>0</v>
      </c>
      <c r="K383" s="77">
        <f>'REG. DE HACIENDA'!K341</f>
        <v>0</v>
      </c>
      <c r="L383" s="77">
        <f>'REG. DE HACIENDA'!L341</f>
        <v>0</v>
      </c>
      <c r="M383" s="77">
        <v>0</v>
      </c>
      <c r="N383" s="77">
        <f>'REG. DE HACIENDA'!N341</f>
        <v>0</v>
      </c>
      <c r="O383" s="77">
        <f>'REG. DE HACIENDA'!O341</f>
        <v>0</v>
      </c>
      <c r="P383" s="119">
        <v>11340.4</v>
      </c>
      <c r="Q383" s="77">
        <f>'REG. DE HACIENDA'!Q341</f>
        <v>0</v>
      </c>
      <c r="R383" s="77">
        <f>'REG. DE HACIENDA'!R341</f>
        <v>0</v>
      </c>
      <c r="S383" s="77">
        <f>'REG. DE HACIENDA'!S341</f>
        <v>0</v>
      </c>
      <c r="T383" s="77">
        <v>0</v>
      </c>
      <c r="U383" s="77">
        <v>0</v>
      </c>
      <c r="V383" s="588">
        <f>SUM(J383:U383)</f>
        <v>11340.4</v>
      </c>
      <c r="W383" s="2"/>
      <c r="X383" s="2"/>
    </row>
    <row r="384" spans="1:24" ht="28.5" x14ac:dyDescent="0.25">
      <c r="A384" s="2" t="str">
        <f>'[25]21111'!$A$12</f>
        <v>07</v>
      </c>
      <c r="B384" s="2">
        <v>801</v>
      </c>
      <c r="C384" s="496" t="s">
        <v>424</v>
      </c>
      <c r="D384" s="2">
        <f>'[25]21111'!$G$4</f>
        <v>60101</v>
      </c>
      <c r="E384" s="496" t="s">
        <v>424</v>
      </c>
      <c r="F384" s="546">
        <v>2000</v>
      </c>
      <c r="G384" s="546">
        <v>21111</v>
      </c>
      <c r="H384" s="548" t="s">
        <v>132</v>
      </c>
      <c r="I384" s="547">
        <f>TRANSPARENCIA!I13</f>
        <v>47000</v>
      </c>
      <c r="J384" s="115">
        <f>TRANSPARENCIA!J13</f>
        <v>0</v>
      </c>
      <c r="K384" s="115">
        <f>TRANSPARENCIA!K13</f>
        <v>16250</v>
      </c>
      <c r="L384" s="115">
        <f>TRANSPARENCIA!L13</f>
        <v>0</v>
      </c>
      <c r="M384" s="115">
        <f>TRANSPARENCIA!M13</f>
        <v>14746</v>
      </c>
      <c r="N384" s="115">
        <f>TRANSPARENCIA!N13</f>
        <v>0</v>
      </c>
      <c r="O384" s="115">
        <f>TRANSPARENCIA!O13</f>
        <v>7208</v>
      </c>
      <c r="P384" s="115">
        <f>TRANSPARENCIA!P13</f>
        <v>5491</v>
      </c>
      <c r="Q384" s="115">
        <f>TRANSPARENCIA!Q13</f>
        <v>0</v>
      </c>
      <c r="R384" s="115">
        <f>TRANSPARENCIA!R13</f>
        <v>3184</v>
      </c>
      <c r="S384" s="115">
        <f>TRANSPARENCIA!S13</f>
        <v>0</v>
      </c>
      <c r="T384" s="115">
        <f>TRANSPARENCIA!T13</f>
        <v>121</v>
      </c>
      <c r="U384" s="115">
        <f>TRANSPARENCIA!U13</f>
        <v>0</v>
      </c>
      <c r="V384" s="588">
        <f t="shared" si="38"/>
        <v>47000</v>
      </c>
      <c r="W384" s="2"/>
      <c r="X384" s="2"/>
    </row>
    <row r="385" spans="1:24" ht="42.75" x14ac:dyDescent="0.25">
      <c r="A385" s="2" t="str">
        <f>'[25]21111'!$A$12</f>
        <v>07</v>
      </c>
      <c r="B385" s="2">
        <v>801</v>
      </c>
      <c r="C385" s="496" t="s">
        <v>424</v>
      </c>
      <c r="D385" s="2">
        <f>'[25]21111'!$G$4</f>
        <v>60101</v>
      </c>
      <c r="E385" s="496" t="s">
        <v>424</v>
      </c>
      <c r="F385" s="546">
        <v>2000</v>
      </c>
      <c r="G385" s="546">
        <v>21411</v>
      </c>
      <c r="H385" s="548" t="s">
        <v>135</v>
      </c>
      <c r="I385" s="547">
        <f>TRANSPARENCIA!I14</f>
        <v>13696.87</v>
      </c>
      <c r="J385" s="115">
        <f>TRANSPARENCIA!J14</f>
        <v>0</v>
      </c>
      <c r="K385" s="115">
        <f>TRANSPARENCIA!K14</f>
        <v>920</v>
      </c>
      <c r="L385" s="115">
        <f>TRANSPARENCIA!L14</f>
        <v>0</v>
      </c>
      <c r="M385" s="115">
        <f>TRANSPARENCIA!M14</f>
        <v>0</v>
      </c>
      <c r="N385" s="115">
        <f>TRANSPARENCIA!N14</f>
        <v>0</v>
      </c>
      <c r="O385" s="115">
        <f>TRANSPARENCIA!O14</f>
        <v>1825.27</v>
      </c>
      <c r="P385" s="115">
        <f>TRANSPARENCIA!P14</f>
        <v>1825.27</v>
      </c>
      <c r="Q385" s="115">
        <f>TRANSPARENCIA!Q14</f>
        <v>1825.27</v>
      </c>
      <c r="R385" s="115">
        <f>TRANSPARENCIA!R14</f>
        <v>1825.27</v>
      </c>
      <c r="S385" s="115">
        <f>TRANSPARENCIA!S14</f>
        <v>1825.27</v>
      </c>
      <c r="T385" s="115">
        <f>TRANSPARENCIA!T14</f>
        <v>1825.27</v>
      </c>
      <c r="U385" s="115">
        <f>TRANSPARENCIA!U14</f>
        <v>1825.25</v>
      </c>
      <c r="V385" s="588">
        <f t="shared" si="38"/>
        <v>13696.87</v>
      </c>
      <c r="W385" s="2"/>
      <c r="X385" s="2"/>
    </row>
    <row r="386" spans="1:24" ht="18" customHeight="1" x14ac:dyDescent="0.25">
      <c r="A386" s="2" t="str">
        <f>'[25]21111'!$A$12</f>
        <v>07</v>
      </c>
      <c r="B386" s="2">
        <v>801</v>
      </c>
      <c r="C386" s="496" t="s">
        <v>424</v>
      </c>
      <c r="D386" s="2">
        <f>'[25]21111'!$G$4</f>
        <v>60101</v>
      </c>
      <c r="E386" s="496" t="s">
        <v>424</v>
      </c>
      <c r="F386" s="546">
        <v>2000</v>
      </c>
      <c r="G386" s="546">
        <v>21611</v>
      </c>
      <c r="H386" s="548" t="s">
        <v>137</v>
      </c>
      <c r="I386" s="547">
        <f>TRANSPARENCIA!I15</f>
        <v>16000</v>
      </c>
      <c r="J386" s="115">
        <f>TRANSPARENCIA!J15</f>
        <v>0</v>
      </c>
      <c r="K386" s="115">
        <f>TRANSPARENCIA!K15</f>
        <v>3035</v>
      </c>
      <c r="L386" s="115">
        <f>TRANSPARENCIA!L15</f>
        <v>0</v>
      </c>
      <c r="M386" s="115">
        <f>TRANSPARENCIA!M15</f>
        <v>2507</v>
      </c>
      <c r="N386" s="115">
        <f>TRANSPARENCIA!N15</f>
        <v>0</v>
      </c>
      <c r="O386" s="115">
        <f>TRANSPARENCIA!O15</f>
        <v>2364</v>
      </c>
      <c r="P386" s="115">
        <f>TRANSPARENCIA!P15</f>
        <v>906</v>
      </c>
      <c r="Q386" s="115">
        <f>TRANSPARENCIA!Q15</f>
        <v>0</v>
      </c>
      <c r="R386" s="115">
        <f>TRANSPARENCIA!R15</f>
        <v>480</v>
      </c>
      <c r="S386" s="115">
        <f>TRANSPARENCIA!S15</f>
        <v>0</v>
      </c>
      <c r="T386" s="115">
        <f>TRANSPARENCIA!T15</f>
        <v>0</v>
      </c>
      <c r="U386" s="115">
        <f>TRANSPARENCIA!U15</f>
        <v>6708</v>
      </c>
      <c r="V386" s="588">
        <f t="shared" si="38"/>
        <v>16000</v>
      </c>
      <c r="W386" s="2"/>
      <c r="X386" s="2"/>
    </row>
    <row r="387" spans="1:24" ht="30" x14ac:dyDescent="0.25">
      <c r="A387" s="2" t="str">
        <f>'[25]21111'!$A$12</f>
        <v>07</v>
      </c>
      <c r="B387" s="2">
        <v>801</v>
      </c>
      <c r="C387" s="496" t="s">
        <v>424</v>
      </c>
      <c r="D387" s="2">
        <f>'[25]21111'!$G$4</f>
        <v>60101</v>
      </c>
      <c r="E387" s="496" t="s">
        <v>424</v>
      </c>
      <c r="F387" s="598">
        <v>3000</v>
      </c>
      <c r="G387" s="598">
        <v>33611</v>
      </c>
      <c r="H387" s="599" t="s">
        <v>198</v>
      </c>
      <c r="I387" s="559">
        <f t="shared" ref="I387:I388" si="40">SUM(J387:U387)</f>
        <v>8696.4</v>
      </c>
      <c r="J387" s="115">
        <f>TRANSPARENCIA!J16</f>
        <v>500</v>
      </c>
      <c r="K387" s="115">
        <f>TRANSPARENCIA!K16</f>
        <v>500</v>
      </c>
      <c r="L387" s="115">
        <f>TRANSPARENCIA!L16</f>
        <v>500</v>
      </c>
      <c r="M387" s="115">
        <f>TRANSPARENCIA!M16</f>
        <v>500</v>
      </c>
      <c r="N387" s="115">
        <f>TRANSPARENCIA!N16</f>
        <v>500</v>
      </c>
      <c r="O387" s="115">
        <f>TRANSPARENCIA!O16</f>
        <v>500</v>
      </c>
      <c r="P387" s="407">
        <f>500+2696.4</f>
        <v>3196.4</v>
      </c>
      <c r="Q387" s="115">
        <f>TRANSPARENCIA!Q16</f>
        <v>500</v>
      </c>
      <c r="R387" s="115">
        <f>TRANSPARENCIA!R16</f>
        <v>500</v>
      </c>
      <c r="S387" s="115">
        <f>TRANSPARENCIA!S16</f>
        <v>500</v>
      </c>
      <c r="T387" s="115">
        <f>TRANSPARENCIA!T16</f>
        <v>500</v>
      </c>
      <c r="U387" s="115">
        <f>TRANSPARENCIA!U16</f>
        <v>500</v>
      </c>
      <c r="V387" s="588">
        <f t="shared" si="38"/>
        <v>8696.4</v>
      </c>
      <c r="W387" s="2"/>
      <c r="X387" s="2"/>
    </row>
    <row r="388" spans="1:24" ht="18" customHeight="1" x14ac:dyDescent="0.25">
      <c r="A388" s="2" t="str">
        <f>'[25]21111'!$A$12</f>
        <v>07</v>
      </c>
      <c r="B388" s="2">
        <v>801</v>
      </c>
      <c r="C388" s="496" t="s">
        <v>424</v>
      </c>
      <c r="D388" s="2">
        <f>'[25]21111'!$G$4</f>
        <v>60101</v>
      </c>
      <c r="E388" s="496" t="s">
        <v>424</v>
      </c>
      <c r="F388" s="555">
        <v>3000</v>
      </c>
      <c r="G388" s="555">
        <v>33411</v>
      </c>
      <c r="H388" s="556" t="s">
        <v>425</v>
      </c>
      <c r="I388" s="557">
        <f t="shared" si="40"/>
        <v>101622.46</v>
      </c>
      <c r="J388" s="115">
        <f>TRANSPARENCIA!J17</f>
        <v>500</v>
      </c>
      <c r="K388" s="115">
        <f>TRANSPARENCIA!K17</f>
        <v>2500</v>
      </c>
      <c r="L388" s="115">
        <f>TRANSPARENCIA!L17</f>
        <v>89122</v>
      </c>
      <c r="M388" s="115">
        <f>TRANSPARENCIA!M17</f>
        <v>500</v>
      </c>
      <c r="N388" s="115">
        <f>TRANSPARENCIA!N17</f>
        <v>500</v>
      </c>
      <c r="O388" s="115">
        <f>TRANSPARENCIA!O17</f>
        <v>500</v>
      </c>
      <c r="P388" s="115">
        <f>TRANSPARENCIA!P17</f>
        <v>500</v>
      </c>
      <c r="Q388" s="115">
        <f>TRANSPARENCIA!Q17</f>
        <v>1500</v>
      </c>
      <c r="R388" s="115">
        <f>TRANSPARENCIA!R17</f>
        <v>1500</v>
      </c>
      <c r="S388" s="115">
        <f>TRANSPARENCIA!S17</f>
        <v>1500</v>
      </c>
      <c r="T388" s="115">
        <f>TRANSPARENCIA!T17</f>
        <v>1500</v>
      </c>
      <c r="U388" s="115">
        <f>TRANSPARENCIA!U17</f>
        <v>1500.46</v>
      </c>
      <c r="V388" s="588">
        <f t="shared" si="38"/>
        <v>101622.46</v>
      </c>
      <c r="W388" s="2"/>
      <c r="X388" s="2"/>
    </row>
    <row r="389" spans="1:24" ht="15" customHeight="1" x14ac:dyDescent="0.25">
      <c r="H389" s="622"/>
      <c r="K389" s="532"/>
      <c r="L389" s="532"/>
      <c r="M389" s="532"/>
      <c r="N389" s="532"/>
      <c r="O389" s="532"/>
      <c r="P389" s="532"/>
      <c r="Q389" s="532"/>
      <c r="R389" s="532"/>
      <c r="S389" s="532"/>
      <c r="T389" s="532"/>
      <c r="U389" s="439"/>
      <c r="V389" s="127"/>
    </row>
    <row r="390" spans="1:24" ht="15" customHeight="1" x14ac:dyDescent="0.25">
      <c r="H390" s="622"/>
      <c r="K390" s="532"/>
      <c r="L390" s="532"/>
      <c r="M390" s="532"/>
      <c r="N390" s="532"/>
      <c r="O390" s="532"/>
      <c r="P390" s="532"/>
      <c r="Q390" s="532"/>
      <c r="R390" s="532"/>
      <c r="S390" s="532"/>
      <c r="T390" s="532"/>
      <c r="U390" s="127"/>
      <c r="V390" s="127"/>
    </row>
    <row r="391" spans="1:24" ht="15" customHeight="1" x14ac:dyDescent="0.25">
      <c r="H391" s="622"/>
      <c r="K391" s="532"/>
      <c r="L391" s="532"/>
      <c r="M391" s="532"/>
      <c r="N391" s="532"/>
      <c r="O391" s="532"/>
      <c r="P391" s="532"/>
      <c r="Q391" s="532"/>
      <c r="R391" s="532"/>
      <c r="S391" s="532"/>
      <c r="T391" s="532"/>
      <c r="U391" s="127"/>
      <c r="V391" s="127"/>
    </row>
    <row r="392" spans="1:24" x14ac:dyDescent="0.25">
      <c r="D392" s="127"/>
      <c r="H392" s="622"/>
      <c r="K392" s="532"/>
      <c r="L392" s="532"/>
      <c r="M392" s="532"/>
      <c r="N392" s="532"/>
      <c r="O392" s="532"/>
      <c r="P392" s="532"/>
      <c r="Q392" s="532"/>
      <c r="R392" s="532"/>
      <c r="S392" s="532"/>
      <c r="T392" s="532"/>
      <c r="U392" s="127"/>
      <c r="V392" s="127"/>
      <c r="W392" s="118"/>
      <c r="X392" s="118"/>
    </row>
    <row r="393" spans="1:24" s="190" customFormat="1" ht="15" x14ac:dyDescent="0.25">
      <c r="C393" s="658" t="s">
        <v>38</v>
      </c>
      <c r="D393" s="658"/>
      <c r="E393" s="658"/>
      <c r="F393" s="342"/>
      <c r="G393" s="342"/>
      <c r="H393" s="623"/>
      <c r="I393" s="343"/>
      <c r="J393" s="343"/>
      <c r="K393" s="658" t="s">
        <v>35</v>
      </c>
      <c r="L393" s="658"/>
      <c r="M393" s="658"/>
      <c r="N393" s="658"/>
      <c r="O393" s="534"/>
      <c r="P393" s="534"/>
      <c r="Q393" s="534"/>
      <c r="R393" s="528"/>
      <c r="S393" s="658" t="s">
        <v>39</v>
      </c>
      <c r="T393" s="658"/>
      <c r="U393" s="658"/>
      <c r="V393" s="658"/>
      <c r="W393" s="658"/>
    </row>
    <row r="394" spans="1:24" s="190" customFormat="1" x14ac:dyDescent="0.25">
      <c r="A394" s="342"/>
      <c r="B394" s="342"/>
      <c r="C394" s="262"/>
      <c r="D394" s="342"/>
      <c r="E394" s="262"/>
      <c r="F394" s="342"/>
      <c r="G394" s="342"/>
      <c r="H394" s="624"/>
      <c r="J394" s="342"/>
      <c r="K394" s="342"/>
      <c r="L394" s="262"/>
      <c r="M394" s="342"/>
      <c r="N394" s="262"/>
      <c r="O394" s="534"/>
      <c r="P394" s="534"/>
      <c r="Q394" s="534"/>
      <c r="R394" s="342"/>
      <c r="S394" s="342"/>
      <c r="T394" s="534"/>
      <c r="U394" s="534"/>
      <c r="V394" s="534"/>
    </row>
    <row r="395" spans="1:24" s="190" customFormat="1" ht="15" x14ac:dyDescent="0.25">
      <c r="A395" s="345"/>
      <c r="B395" s="345"/>
      <c r="C395" s="535"/>
      <c r="D395" s="345"/>
      <c r="E395" s="535"/>
      <c r="F395" s="346"/>
      <c r="G395" s="342"/>
      <c r="H395" s="625"/>
      <c r="I395" s="348"/>
      <c r="J395" s="659"/>
      <c r="K395" s="659"/>
      <c r="L395" s="659"/>
      <c r="M395" s="659"/>
      <c r="N395" s="659"/>
      <c r="O395" s="534"/>
      <c r="P395" s="534"/>
      <c r="Q395" s="534"/>
      <c r="R395" s="347"/>
      <c r="S395" s="659"/>
      <c r="T395" s="659"/>
      <c r="U395" s="659"/>
      <c r="V395" s="659"/>
      <c r="W395" s="659"/>
    </row>
    <row r="396" spans="1:24" s="190" customFormat="1" ht="15" customHeight="1" x14ac:dyDescent="0.25">
      <c r="A396" s="345"/>
      <c r="C396" s="656" t="s">
        <v>488</v>
      </c>
      <c r="D396" s="656"/>
      <c r="E396" s="656"/>
      <c r="F396" s="346"/>
      <c r="G396" s="342"/>
      <c r="H396" s="625"/>
      <c r="I396" s="348"/>
      <c r="J396" s="656" t="s">
        <v>497</v>
      </c>
      <c r="K396" s="656"/>
      <c r="L396" s="656"/>
      <c r="M396" s="656"/>
      <c r="N396" s="656"/>
      <c r="O396" s="656"/>
      <c r="P396" s="534"/>
      <c r="Q396" s="534"/>
      <c r="R396" s="347"/>
      <c r="S396" s="656" t="s">
        <v>462</v>
      </c>
      <c r="T396" s="656"/>
      <c r="U396" s="656"/>
      <c r="V396" s="656"/>
      <c r="W396" s="656"/>
    </row>
    <row r="397" spans="1:24" s="190" customFormat="1" ht="39.75" customHeight="1" x14ac:dyDescent="0.25">
      <c r="C397" s="657" t="s">
        <v>489</v>
      </c>
      <c r="D397" s="657"/>
      <c r="E397" s="657"/>
      <c r="F397" s="346"/>
      <c r="G397" s="342"/>
      <c r="H397" s="625"/>
      <c r="I397" s="348"/>
      <c r="J397" s="657" t="s">
        <v>490</v>
      </c>
      <c r="K397" s="657"/>
      <c r="L397" s="657"/>
      <c r="M397" s="657"/>
      <c r="N397" s="657"/>
      <c r="O397" s="657"/>
      <c r="P397" s="534"/>
      <c r="Q397" s="534"/>
      <c r="R397" s="347"/>
      <c r="S397" s="657" t="s">
        <v>505</v>
      </c>
      <c r="T397" s="657"/>
      <c r="U397" s="657"/>
      <c r="V397" s="657"/>
      <c r="W397" s="657"/>
    </row>
    <row r="398" spans="1:24" s="190" customFormat="1" x14ac:dyDescent="0.25">
      <c r="A398" s="342"/>
      <c r="C398" s="262"/>
      <c r="E398" s="262"/>
      <c r="H398" s="626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</row>
    <row r="399" spans="1:24" s="190" customFormat="1" x14ac:dyDescent="0.25">
      <c r="A399" s="342"/>
      <c r="C399" s="262"/>
      <c r="E399" s="262"/>
      <c r="H399" s="626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</row>
  </sheetData>
  <mergeCells count="38">
    <mergeCell ref="U5:V5"/>
    <mergeCell ref="W5:X5"/>
    <mergeCell ref="D5:K5"/>
    <mergeCell ref="D7:K7"/>
    <mergeCell ref="D11:E11"/>
    <mergeCell ref="G11:H11"/>
    <mergeCell ref="I11:I12"/>
    <mergeCell ref="J11:U11"/>
    <mergeCell ref="V11:V12"/>
    <mergeCell ref="X11:X18"/>
    <mergeCell ref="U6:V6"/>
    <mergeCell ref="E1:H1"/>
    <mergeCell ref="D2:K2"/>
    <mergeCell ref="D3:K3"/>
    <mergeCell ref="B11:C11"/>
    <mergeCell ref="A11:A18"/>
    <mergeCell ref="B12:B18"/>
    <mergeCell ref="C12:C18"/>
    <mergeCell ref="D12:D18"/>
    <mergeCell ref="E12:E18"/>
    <mergeCell ref="F13:H13"/>
    <mergeCell ref="G14:H14"/>
    <mergeCell ref="G15:H15"/>
    <mergeCell ref="S395:W395"/>
    <mergeCell ref="S393:W393"/>
    <mergeCell ref="S397:W397"/>
    <mergeCell ref="S396:W396"/>
    <mergeCell ref="G16:H16"/>
    <mergeCell ref="G18:H18"/>
    <mergeCell ref="G17:H17"/>
    <mergeCell ref="W11:W18"/>
    <mergeCell ref="C396:E396"/>
    <mergeCell ref="C397:E397"/>
    <mergeCell ref="C393:E393"/>
    <mergeCell ref="K393:N393"/>
    <mergeCell ref="J395:N395"/>
    <mergeCell ref="J396:O396"/>
    <mergeCell ref="J397:O397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3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A5646-04D5-4E2C-BD64-F81F90985FE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57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5.2851562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8" style="88" customWidth="1"/>
    <col min="6" max="6" width="14.5703125" style="87" customWidth="1"/>
    <col min="7" max="7" width="9" style="87" customWidth="1"/>
    <col min="8" max="8" width="42.28515625" style="430" customWidth="1"/>
    <col min="9" max="9" width="33" style="91" bestFit="1" customWidth="1"/>
    <col min="10" max="10" width="22.85546875" style="91" customWidth="1"/>
    <col min="11" max="11" width="18.28515625" style="91" customWidth="1"/>
    <col min="12" max="12" width="18.5703125" style="91" customWidth="1"/>
    <col min="13" max="13" width="19.28515625" style="91" customWidth="1"/>
    <col min="14" max="14" width="18.28515625" style="91" customWidth="1"/>
    <col min="15" max="16" width="18" style="91" customWidth="1"/>
    <col min="17" max="18" width="18.7109375" style="91" customWidth="1"/>
    <col min="19" max="19" width="18.28515625" style="91" customWidth="1"/>
    <col min="20" max="20" width="19.5703125" style="91" customWidth="1"/>
    <col min="21" max="21" width="21.57031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'[2]21111'!C2</f>
        <v>CLAVE DE LA UNIDAD RESPONSABLE (UR)</v>
      </c>
      <c r="F2" s="688"/>
      <c r="G2" s="688"/>
      <c r="H2" s="95">
        <v>101</v>
      </c>
      <c r="Q2" s="93"/>
      <c r="R2" s="93"/>
      <c r="T2" s="93"/>
      <c r="U2" s="93"/>
      <c r="V2" s="93"/>
    </row>
    <row r="3" spans="1:24" ht="15" x14ac:dyDescent="0.25">
      <c r="E3" s="689" t="str">
        <f>'[2]21111'!C3</f>
        <v>NOMBRE DE LA UNIDAD RESPONSABLE</v>
      </c>
      <c r="F3" s="689"/>
      <c r="G3" s="689"/>
      <c r="H3" s="403" t="s">
        <v>41</v>
      </c>
    </row>
    <row r="4" spans="1:24" ht="15" x14ac:dyDescent="0.25">
      <c r="E4" s="688" t="str">
        <f>'[2]21111'!C4</f>
        <v>CLAVE DE LA UNIDAD EJECUTORA (UE)</v>
      </c>
      <c r="F4" s="688"/>
      <c r="G4" s="688"/>
      <c r="H4" s="95">
        <v>40201</v>
      </c>
      <c r="S4" s="93"/>
      <c r="T4" s="93"/>
      <c r="U4" s="93"/>
      <c r="W4" s="96" t="s">
        <v>349</v>
      </c>
    </row>
    <row r="5" spans="1:24" ht="15" x14ac:dyDescent="0.25">
      <c r="C5" s="97"/>
      <c r="E5" s="689" t="str">
        <f>'[2]21111'!C5</f>
        <v>NOMBRE DE LA UNIDAD EJECUTORA</v>
      </c>
      <c r="F5" s="689"/>
      <c r="G5" s="689"/>
      <c r="H5" s="403" t="s">
        <v>430</v>
      </c>
      <c r="Q5" s="98"/>
      <c r="R5" s="98"/>
      <c r="T5" s="98"/>
      <c r="U5" s="690" t="s">
        <v>303</v>
      </c>
      <c r="V5" s="691"/>
      <c r="W5" s="686"/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431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1" customHeight="1" x14ac:dyDescent="0.35">
      <c r="A7" s="99"/>
      <c r="B7" s="90"/>
      <c r="C7" s="99"/>
      <c r="D7" s="90"/>
      <c r="E7" s="101"/>
      <c r="F7" s="99"/>
      <c r="G7" s="90"/>
      <c r="H7" s="431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4" s="103" customFormat="1" ht="21.75" customHeight="1" x14ac:dyDescent="0.25">
      <c r="A8" s="665" t="str">
        <f>'[2]21111'!A9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24" customHeight="1" x14ac:dyDescent="0.25">
      <c r="A9" s="665"/>
      <c r="B9" s="104"/>
      <c r="C9" s="669" t="s">
        <v>5</v>
      </c>
      <c r="D9" s="669" t="s">
        <v>3</v>
      </c>
      <c r="E9" s="669" t="s">
        <v>5</v>
      </c>
      <c r="F9" s="102" t="s">
        <v>3</v>
      </c>
      <c r="G9" s="102" t="s">
        <v>3</v>
      </c>
      <c r="H9" s="215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24" customHeight="1" x14ac:dyDescent="0.25">
      <c r="A10" s="665"/>
      <c r="B10" s="670" t="s">
        <v>3</v>
      </c>
      <c r="C10" s="670"/>
      <c r="D10" s="670"/>
      <c r="E10" s="670"/>
      <c r="F10" s="698"/>
      <c r="G10" s="699"/>
      <c r="H10" s="700"/>
      <c r="I10" s="106">
        <f>SUM(I11:I14)</f>
        <v>2756047.08</v>
      </c>
      <c r="J10" s="106">
        <f t="shared" ref="J10:V10" si="0">SUM(J11:J14)</f>
        <v>257968.34999999998</v>
      </c>
      <c r="K10" s="106">
        <f t="shared" si="0"/>
        <v>374409.85</v>
      </c>
      <c r="L10" s="106">
        <f t="shared" si="0"/>
        <v>180057.87</v>
      </c>
      <c r="M10" s="106">
        <f t="shared" si="0"/>
        <v>152000</v>
      </c>
      <c r="N10" s="106">
        <f t="shared" si="0"/>
        <v>316000</v>
      </c>
      <c r="O10" s="106">
        <f t="shared" si="0"/>
        <v>40000</v>
      </c>
      <c r="P10" s="106">
        <f t="shared" si="0"/>
        <v>372000</v>
      </c>
      <c r="Q10" s="106">
        <f t="shared" si="0"/>
        <v>72511.009999999995</v>
      </c>
      <c r="R10" s="106">
        <f t="shared" si="0"/>
        <v>137000</v>
      </c>
      <c r="S10" s="106">
        <f t="shared" si="0"/>
        <v>104100</v>
      </c>
      <c r="T10" s="106">
        <f t="shared" si="0"/>
        <v>205000</v>
      </c>
      <c r="U10" s="106">
        <f t="shared" si="0"/>
        <v>547762.66</v>
      </c>
      <c r="V10" s="106">
        <f t="shared" si="0"/>
        <v>2758809.74</v>
      </c>
      <c r="W10" s="696"/>
      <c r="X10" s="696"/>
    </row>
    <row r="11" spans="1:24" s="103" customFormat="1" ht="17.25" customHeight="1" x14ac:dyDescent="0.25">
      <c r="A11" s="665"/>
      <c r="B11" s="670"/>
      <c r="C11" s="670"/>
      <c r="D11" s="670"/>
      <c r="E11" s="670"/>
      <c r="F11" s="107">
        <v>2000</v>
      </c>
      <c r="G11" s="108"/>
      <c r="H11" s="432"/>
      <c r="I11" s="43">
        <f>I15+I16+I17+I18+I19+I20+I21+I22+I23+I24+I25+I26+I27+I28+I29+I30+I31+I32+I33</f>
        <v>810398.08</v>
      </c>
      <c r="J11" s="43">
        <f t="shared" ref="J11:V11" si="1">J15+J16+J17+J18+J19+J20+J21+J22+J23+J24+J25+J26+J27+J28+J29+J30+J31+J32+J33</f>
        <v>30944.61</v>
      </c>
      <c r="K11" s="43">
        <f t="shared" si="1"/>
        <v>105784.59</v>
      </c>
      <c r="L11" s="43">
        <f t="shared" si="1"/>
        <v>180057.87</v>
      </c>
      <c r="M11" s="43">
        <f t="shared" si="1"/>
        <v>112000</v>
      </c>
      <c r="N11" s="43">
        <f t="shared" si="1"/>
        <v>116000</v>
      </c>
      <c r="O11" s="43">
        <f t="shared" si="1"/>
        <v>25000</v>
      </c>
      <c r="P11" s="43">
        <f t="shared" si="1"/>
        <v>17000</v>
      </c>
      <c r="Q11" s="43">
        <f t="shared" si="1"/>
        <v>42511.009999999995</v>
      </c>
      <c r="R11" s="43">
        <f t="shared" si="1"/>
        <v>22000</v>
      </c>
      <c r="S11" s="43">
        <f t="shared" si="1"/>
        <v>24100</v>
      </c>
      <c r="T11" s="43">
        <f t="shared" si="1"/>
        <v>30000</v>
      </c>
      <c r="U11" s="43">
        <f t="shared" si="1"/>
        <v>107762.66</v>
      </c>
      <c r="V11" s="43">
        <f t="shared" si="1"/>
        <v>813160.74</v>
      </c>
      <c r="W11" s="696"/>
      <c r="X11" s="696"/>
    </row>
    <row r="12" spans="1:24" s="103" customFormat="1" ht="17.25" customHeight="1" x14ac:dyDescent="0.25">
      <c r="A12" s="665"/>
      <c r="B12" s="670"/>
      <c r="C12" s="670"/>
      <c r="D12" s="670"/>
      <c r="E12" s="670"/>
      <c r="F12" s="107">
        <v>3000</v>
      </c>
      <c r="G12" s="110"/>
      <c r="H12" s="433"/>
      <c r="I12" s="43">
        <f>I34+I35+I36+I37+I38+I39+I40+I41+I42+I43+I44+I45+I46</f>
        <v>1902800</v>
      </c>
      <c r="J12" s="43">
        <f t="shared" ref="J12:V12" si="2">J34+J35+J36+J37+J38+J39+J40+J41+J42+J43+J44+J45+J46</f>
        <v>216174.74</v>
      </c>
      <c r="K12" s="43">
        <f t="shared" si="2"/>
        <v>236625.26</v>
      </c>
      <c r="L12" s="43">
        <f t="shared" si="2"/>
        <v>0</v>
      </c>
      <c r="M12" s="43">
        <f t="shared" si="2"/>
        <v>40000</v>
      </c>
      <c r="N12" s="43">
        <f t="shared" si="2"/>
        <v>200000</v>
      </c>
      <c r="O12" s="43">
        <f t="shared" si="2"/>
        <v>15000</v>
      </c>
      <c r="P12" s="43">
        <f t="shared" si="2"/>
        <v>355000</v>
      </c>
      <c r="Q12" s="43">
        <f t="shared" si="2"/>
        <v>30000</v>
      </c>
      <c r="R12" s="43">
        <f t="shared" si="2"/>
        <v>115000</v>
      </c>
      <c r="S12" s="43">
        <f t="shared" si="2"/>
        <v>80000</v>
      </c>
      <c r="T12" s="43">
        <f t="shared" si="2"/>
        <v>175000</v>
      </c>
      <c r="U12" s="43">
        <f t="shared" si="2"/>
        <v>440000</v>
      </c>
      <c r="V12" s="43">
        <f t="shared" si="2"/>
        <v>1902800</v>
      </c>
      <c r="W12" s="696"/>
      <c r="X12" s="696"/>
    </row>
    <row r="13" spans="1:24" s="103" customFormat="1" ht="17.25" customHeight="1" x14ac:dyDescent="0.25">
      <c r="A13" s="665"/>
      <c r="B13" s="670"/>
      <c r="C13" s="670"/>
      <c r="D13" s="670"/>
      <c r="E13" s="670"/>
      <c r="F13" s="107">
        <v>4000</v>
      </c>
      <c r="G13" s="110"/>
      <c r="H13" s="433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4" s="103" customFormat="1" ht="17.25" customHeight="1" x14ac:dyDescent="0.25">
      <c r="A14" s="665"/>
      <c r="B14" s="671"/>
      <c r="C14" s="671"/>
      <c r="D14" s="671"/>
      <c r="E14" s="671"/>
      <c r="F14" s="107">
        <v>5000</v>
      </c>
      <c r="G14" s="112"/>
      <c r="H14" s="434"/>
      <c r="I14" s="43">
        <f>I47+I48</f>
        <v>42849</v>
      </c>
      <c r="J14" s="43">
        <f t="shared" ref="J14:V14" si="3">J47+J48</f>
        <v>10849</v>
      </c>
      <c r="K14" s="43">
        <f t="shared" si="3"/>
        <v>32000</v>
      </c>
      <c r="L14" s="43">
        <f t="shared" si="3"/>
        <v>0</v>
      </c>
      <c r="M14" s="43">
        <f t="shared" si="3"/>
        <v>0</v>
      </c>
      <c r="N14" s="43">
        <f t="shared" si="3"/>
        <v>0</v>
      </c>
      <c r="O14" s="43">
        <f t="shared" si="3"/>
        <v>0</v>
      </c>
      <c r="P14" s="43">
        <f t="shared" si="3"/>
        <v>0</v>
      </c>
      <c r="Q14" s="43">
        <f t="shared" si="3"/>
        <v>0</v>
      </c>
      <c r="R14" s="43">
        <f t="shared" si="3"/>
        <v>0</v>
      </c>
      <c r="S14" s="43">
        <f t="shared" si="3"/>
        <v>0</v>
      </c>
      <c r="T14" s="43">
        <f t="shared" si="3"/>
        <v>0</v>
      </c>
      <c r="U14" s="43">
        <f t="shared" si="3"/>
        <v>0</v>
      </c>
      <c r="V14" s="43">
        <f t="shared" si="3"/>
        <v>42849</v>
      </c>
      <c r="W14" s="697"/>
      <c r="X14" s="697"/>
    </row>
    <row r="15" spans="1:24" s="118" customFormat="1" ht="28.5" x14ac:dyDescent="0.25">
      <c r="A15" s="435" t="s">
        <v>319</v>
      </c>
      <c r="B15" s="2">
        <v>101</v>
      </c>
      <c r="C15" s="1" t="s">
        <v>41</v>
      </c>
      <c r="D15" s="2">
        <v>40201</v>
      </c>
      <c r="E15" s="1" t="s">
        <v>430</v>
      </c>
      <c r="F15" s="2">
        <v>2000</v>
      </c>
      <c r="G15" s="2">
        <v>21111</v>
      </c>
      <c r="H15" s="114" t="s">
        <v>132</v>
      </c>
      <c r="I15" s="115">
        <v>277000</v>
      </c>
      <c r="J15" s="77">
        <v>215.41</v>
      </c>
      <c r="K15" s="77">
        <v>49784.59</v>
      </c>
      <c r="L15" s="77">
        <v>70000</v>
      </c>
      <c r="M15" s="77">
        <v>20000</v>
      </c>
      <c r="N15" s="77">
        <v>12000</v>
      </c>
      <c r="O15" s="77">
        <v>10000</v>
      </c>
      <c r="P15" s="77">
        <v>5000</v>
      </c>
      <c r="Q15" s="77">
        <v>10000</v>
      </c>
      <c r="R15" s="77">
        <v>10000</v>
      </c>
      <c r="S15" s="77">
        <v>10000</v>
      </c>
      <c r="T15" s="77">
        <v>10000</v>
      </c>
      <c r="U15" s="77">
        <v>70000</v>
      </c>
      <c r="V15" s="116">
        <f>SUM(J15:U15)</f>
        <v>277000</v>
      </c>
      <c r="W15" s="117"/>
      <c r="X15" s="117"/>
    </row>
    <row r="16" spans="1:24" s="118" customFormat="1" ht="24.75" customHeight="1" x14ac:dyDescent="0.25">
      <c r="A16" s="435" t="s">
        <v>319</v>
      </c>
      <c r="B16" s="2">
        <f>'[2]21111'!$F$2</f>
        <v>101</v>
      </c>
      <c r="C16" s="1" t="s">
        <v>41</v>
      </c>
      <c r="D16" s="2">
        <v>40201</v>
      </c>
      <c r="E16" s="1" t="s">
        <v>430</v>
      </c>
      <c r="F16" s="2">
        <v>2000</v>
      </c>
      <c r="G16" s="2">
        <v>21411</v>
      </c>
      <c r="H16" s="114" t="s">
        <v>135</v>
      </c>
      <c r="I16" s="77">
        <v>25000</v>
      </c>
      <c r="J16" s="77">
        <v>0</v>
      </c>
      <c r="K16" s="77">
        <v>0</v>
      </c>
      <c r="L16" s="77">
        <v>10000</v>
      </c>
      <c r="M16" s="77">
        <v>5000</v>
      </c>
      <c r="N16" s="77">
        <v>0</v>
      </c>
      <c r="O16" s="77">
        <v>0</v>
      </c>
      <c r="P16" s="77">
        <v>0</v>
      </c>
      <c r="Q16" s="77">
        <v>5000</v>
      </c>
      <c r="R16" s="77">
        <v>0</v>
      </c>
      <c r="S16" s="77">
        <v>0</v>
      </c>
      <c r="T16" s="77">
        <v>5000</v>
      </c>
      <c r="U16" s="77">
        <v>0</v>
      </c>
      <c r="V16" s="116">
        <f t="shared" ref="V16:V48" si="4">SUM(J16:U16)</f>
        <v>25000</v>
      </c>
      <c r="W16" s="121"/>
      <c r="X16" s="121"/>
    </row>
    <row r="17" spans="1:24" s="118" customFormat="1" ht="15" x14ac:dyDescent="0.25">
      <c r="A17" s="435" t="s">
        <v>319</v>
      </c>
      <c r="B17" s="2">
        <f>'[2]21111'!$F$2</f>
        <v>101</v>
      </c>
      <c r="C17" s="1" t="s">
        <v>41</v>
      </c>
      <c r="D17" s="2">
        <v>40201</v>
      </c>
      <c r="E17" s="1" t="s">
        <v>430</v>
      </c>
      <c r="F17" s="2">
        <v>2000</v>
      </c>
      <c r="G17" s="2">
        <v>21611</v>
      </c>
      <c r="H17" s="114" t="s">
        <v>137</v>
      </c>
      <c r="I17" s="77">
        <v>72497.990000000005</v>
      </c>
      <c r="J17" s="77">
        <v>6497.99</v>
      </c>
      <c r="K17" s="77">
        <v>7000</v>
      </c>
      <c r="L17" s="77">
        <v>14000</v>
      </c>
      <c r="M17" s="77">
        <v>5000</v>
      </c>
      <c r="N17" s="77">
        <v>5000</v>
      </c>
      <c r="O17" s="77">
        <v>5000</v>
      </c>
      <c r="P17" s="77">
        <v>5000</v>
      </c>
      <c r="Q17" s="77">
        <v>5000</v>
      </c>
      <c r="R17" s="77">
        <v>5000</v>
      </c>
      <c r="S17" s="77">
        <v>5000</v>
      </c>
      <c r="T17" s="77">
        <v>5000</v>
      </c>
      <c r="U17" s="77">
        <v>5000</v>
      </c>
      <c r="V17" s="116">
        <f t="shared" si="4"/>
        <v>72497.989999999991</v>
      </c>
      <c r="W17" s="120"/>
      <c r="X17" s="121"/>
    </row>
    <row r="18" spans="1:24" s="118" customFormat="1" ht="15" x14ac:dyDescent="0.25">
      <c r="A18" s="435" t="s">
        <v>319</v>
      </c>
      <c r="B18" s="2">
        <f>'[2]21111'!$F$2</f>
        <v>101</v>
      </c>
      <c r="C18" s="1" t="s">
        <v>41</v>
      </c>
      <c r="D18" s="2">
        <v>40201</v>
      </c>
      <c r="E18" s="1" t="s">
        <v>430</v>
      </c>
      <c r="F18" s="2">
        <v>2000</v>
      </c>
      <c r="G18" s="2">
        <v>21711</v>
      </c>
      <c r="H18" s="114" t="s">
        <v>138</v>
      </c>
      <c r="I18" s="77">
        <v>50000</v>
      </c>
      <c r="J18" s="77">
        <v>0</v>
      </c>
      <c r="K18" s="77">
        <v>0</v>
      </c>
      <c r="L18" s="77">
        <v>0</v>
      </c>
      <c r="M18" s="77">
        <v>50000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116">
        <f t="shared" si="4"/>
        <v>50000</v>
      </c>
      <c r="W18" s="120"/>
      <c r="X18" s="121"/>
    </row>
    <row r="19" spans="1:24" s="118" customFormat="1" ht="28.5" x14ac:dyDescent="0.25">
      <c r="A19" s="435" t="s">
        <v>319</v>
      </c>
      <c r="B19" s="2">
        <f>'[2]21111'!$F$2</f>
        <v>101</v>
      </c>
      <c r="C19" s="1" t="s">
        <v>41</v>
      </c>
      <c r="D19" s="2">
        <v>40201</v>
      </c>
      <c r="E19" s="1" t="s">
        <v>430</v>
      </c>
      <c r="F19" s="2">
        <v>2000</v>
      </c>
      <c r="G19" s="2">
        <v>22311</v>
      </c>
      <c r="H19" s="114" t="s">
        <v>142</v>
      </c>
      <c r="I19" s="115">
        <v>17000</v>
      </c>
      <c r="J19" s="115">
        <v>4488.99</v>
      </c>
      <c r="K19" s="115">
        <v>0</v>
      </c>
      <c r="L19" s="77">
        <v>5000</v>
      </c>
      <c r="M19" s="77">
        <v>0</v>
      </c>
      <c r="N19" s="77">
        <v>7000</v>
      </c>
      <c r="O19" s="115">
        <v>0</v>
      </c>
      <c r="P19" s="115">
        <v>0</v>
      </c>
      <c r="Q19" s="115">
        <v>511.01</v>
      </c>
      <c r="R19" s="77">
        <v>0</v>
      </c>
      <c r="S19" s="77">
        <v>0</v>
      </c>
      <c r="T19" s="77">
        <v>0</v>
      </c>
      <c r="U19" s="77">
        <v>0</v>
      </c>
      <c r="V19" s="116">
        <f t="shared" si="4"/>
        <v>16999.999999999996</v>
      </c>
      <c r="W19" s="121"/>
      <c r="X19" s="121"/>
    </row>
    <row r="20" spans="1:24" s="118" customFormat="1" ht="15" x14ac:dyDescent="0.25">
      <c r="A20" s="435" t="s">
        <v>319</v>
      </c>
      <c r="B20" s="2">
        <f>'[2]21111'!$F$2</f>
        <v>101</v>
      </c>
      <c r="C20" s="1" t="s">
        <v>41</v>
      </c>
      <c r="D20" s="2">
        <v>40201</v>
      </c>
      <c r="E20" s="1" t="s">
        <v>430</v>
      </c>
      <c r="F20" s="2">
        <v>2000</v>
      </c>
      <c r="G20" s="2">
        <v>24411</v>
      </c>
      <c r="H20" s="114" t="s">
        <v>146</v>
      </c>
      <c r="I20" s="77">
        <v>32000</v>
      </c>
      <c r="J20" s="77">
        <v>442.13</v>
      </c>
      <c r="K20" s="77">
        <v>0</v>
      </c>
      <c r="L20" s="77">
        <v>31557.87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116">
        <f t="shared" si="4"/>
        <v>32000</v>
      </c>
      <c r="W20" s="121"/>
      <c r="X20" s="121"/>
    </row>
    <row r="21" spans="1:24" s="118" customFormat="1" ht="15" x14ac:dyDescent="0.25">
      <c r="A21" s="435" t="s">
        <v>319</v>
      </c>
      <c r="B21" s="2">
        <f>'[2]21111'!$F$2</f>
        <v>101</v>
      </c>
      <c r="C21" s="1" t="s">
        <v>41</v>
      </c>
      <c r="D21" s="2">
        <v>40201</v>
      </c>
      <c r="E21" s="1" t="s">
        <v>430</v>
      </c>
      <c r="F21" s="2">
        <v>2000</v>
      </c>
      <c r="G21" s="2">
        <v>24511</v>
      </c>
      <c r="H21" s="114" t="s">
        <v>147</v>
      </c>
      <c r="I21" s="115">
        <v>25000</v>
      </c>
      <c r="J21" s="115">
        <v>0</v>
      </c>
      <c r="K21" s="115">
        <v>0</v>
      </c>
      <c r="L21" s="115">
        <v>25000</v>
      </c>
      <c r="M21" s="115">
        <v>0</v>
      </c>
      <c r="N21" s="115">
        <v>0</v>
      </c>
      <c r="O21" s="115">
        <v>0</v>
      </c>
      <c r="P21" s="115">
        <v>0</v>
      </c>
      <c r="Q21" s="115">
        <v>0</v>
      </c>
      <c r="R21" s="115">
        <v>0</v>
      </c>
      <c r="S21" s="115">
        <v>0</v>
      </c>
      <c r="T21" s="115">
        <v>0</v>
      </c>
      <c r="U21" s="115">
        <v>0</v>
      </c>
      <c r="V21" s="116">
        <f t="shared" si="4"/>
        <v>25000</v>
      </c>
      <c r="W21" s="121"/>
      <c r="X21" s="121"/>
    </row>
    <row r="22" spans="1:24" s="118" customFormat="1" ht="15" x14ac:dyDescent="0.25">
      <c r="A22" s="435" t="s">
        <v>319</v>
      </c>
      <c r="B22" s="2">
        <f>'[2]21111'!$F$2</f>
        <v>101</v>
      </c>
      <c r="C22" s="1" t="s">
        <v>41</v>
      </c>
      <c r="D22" s="2">
        <v>40201</v>
      </c>
      <c r="E22" s="1" t="s">
        <v>430</v>
      </c>
      <c r="F22" s="2">
        <v>2000</v>
      </c>
      <c r="G22" s="2">
        <v>24611</v>
      </c>
      <c r="H22" s="114" t="s">
        <v>148</v>
      </c>
      <c r="I22" s="115">
        <v>11100</v>
      </c>
      <c r="J22" s="115">
        <v>1000</v>
      </c>
      <c r="K22" s="115">
        <v>1000</v>
      </c>
      <c r="L22" s="115">
        <v>1000</v>
      </c>
      <c r="M22" s="115">
        <v>1000</v>
      </c>
      <c r="N22" s="115">
        <v>1000</v>
      </c>
      <c r="O22" s="115">
        <v>1000</v>
      </c>
      <c r="P22" s="115">
        <v>1000</v>
      </c>
      <c r="Q22" s="115">
        <v>1000</v>
      </c>
      <c r="R22" s="115">
        <v>1000</v>
      </c>
      <c r="S22" s="115">
        <v>100</v>
      </c>
      <c r="T22" s="115">
        <v>1000</v>
      </c>
      <c r="U22" s="115">
        <v>1000</v>
      </c>
      <c r="V22" s="116">
        <f t="shared" si="4"/>
        <v>11100</v>
      </c>
      <c r="W22" s="121"/>
      <c r="X22" s="121"/>
    </row>
    <row r="23" spans="1:24" s="118" customFormat="1" ht="28.5" x14ac:dyDescent="0.25">
      <c r="A23" s="435" t="s">
        <v>319</v>
      </c>
      <c r="B23" s="2">
        <f>'[2]21111'!$F$2</f>
        <v>101</v>
      </c>
      <c r="C23" s="1" t="s">
        <v>41</v>
      </c>
      <c r="D23" s="2">
        <v>40201</v>
      </c>
      <c r="E23" s="1" t="s">
        <v>430</v>
      </c>
      <c r="F23" s="2">
        <v>2000</v>
      </c>
      <c r="G23" s="2">
        <v>25411</v>
      </c>
      <c r="H23" s="114" t="s">
        <v>153</v>
      </c>
      <c r="I23" s="115">
        <v>2500</v>
      </c>
      <c r="J23" s="115">
        <v>0</v>
      </c>
      <c r="K23" s="115">
        <v>1000</v>
      </c>
      <c r="L23" s="115">
        <v>1500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6">
        <f t="shared" si="4"/>
        <v>2500</v>
      </c>
      <c r="W23" s="121"/>
      <c r="X23" s="121"/>
    </row>
    <row r="24" spans="1:24" s="118" customFormat="1" ht="28.5" x14ac:dyDescent="0.25">
      <c r="A24" s="435" t="s">
        <v>319</v>
      </c>
      <c r="B24" s="2">
        <f>'[2]21111'!$F$2</f>
        <v>101</v>
      </c>
      <c r="C24" s="1" t="s">
        <v>41</v>
      </c>
      <c r="D24" s="2">
        <v>40201</v>
      </c>
      <c r="E24" s="1" t="s">
        <v>430</v>
      </c>
      <c r="F24" s="2">
        <v>2000</v>
      </c>
      <c r="G24" s="2">
        <v>25611</v>
      </c>
      <c r="H24" s="114" t="s">
        <v>155</v>
      </c>
      <c r="I24" s="115">
        <v>80000</v>
      </c>
      <c r="J24" s="115">
        <v>0</v>
      </c>
      <c r="K24" s="115">
        <v>0</v>
      </c>
      <c r="L24" s="115">
        <v>0</v>
      </c>
      <c r="M24" s="115">
        <v>0</v>
      </c>
      <c r="N24" s="115">
        <v>80000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6">
        <f t="shared" si="4"/>
        <v>80000</v>
      </c>
      <c r="W24" s="121"/>
      <c r="X24" s="121"/>
    </row>
    <row r="25" spans="1:24" s="118" customFormat="1" ht="28.5" x14ac:dyDescent="0.25">
      <c r="A25" s="435" t="s">
        <v>319</v>
      </c>
      <c r="B25" s="2">
        <f>'[2]21111'!$F$2</f>
        <v>101</v>
      </c>
      <c r="C25" s="1" t="s">
        <v>41</v>
      </c>
      <c r="D25" s="2">
        <v>40201</v>
      </c>
      <c r="E25" s="1" t="s">
        <v>430</v>
      </c>
      <c r="F25" s="2">
        <v>2000</v>
      </c>
      <c r="G25" s="2">
        <v>26111</v>
      </c>
      <c r="H25" s="114" t="s">
        <v>157</v>
      </c>
      <c r="I25" s="115">
        <v>74300.09</v>
      </c>
      <c r="J25" s="115">
        <v>8300.09</v>
      </c>
      <c r="K25" s="115">
        <v>6000</v>
      </c>
      <c r="L25" s="115">
        <v>6000</v>
      </c>
      <c r="M25" s="115">
        <v>6000</v>
      </c>
      <c r="N25" s="115">
        <v>6000</v>
      </c>
      <c r="O25" s="115">
        <v>6000</v>
      </c>
      <c r="P25" s="115">
        <v>6000</v>
      </c>
      <c r="Q25" s="115">
        <v>6000</v>
      </c>
      <c r="R25" s="115">
        <v>6000</v>
      </c>
      <c r="S25" s="115">
        <v>6000</v>
      </c>
      <c r="T25" s="115">
        <v>6000</v>
      </c>
      <c r="U25" s="115">
        <v>8762.66</v>
      </c>
      <c r="V25" s="116">
        <f t="shared" si="4"/>
        <v>77062.75</v>
      </c>
      <c r="W25" s="121"/>
      <c r="X25" s="121"/>
    </row>
    <row r="26" spans="1:24" s="118" customFormat="1" ht="15" x14ac:dyDescent="0.25">
      <c r="A26" s="435" t="s">
        <v>319</v>
      </c>
      <c r="B26" s="2">
        <f>'[2]21111'!$F$2</f>
        <v>101</v>
      </c>
      <c r="C26" s="1" t="s">
        <v>41</v>
      </c>
      <c r="D26" s="2">
        <v>40201</v>
      </c>
      <c r="E26" s="1" t="s">
        <v>430</v>
      </c>
      <c r="F26" s="2">
        <v>2000</v>
      </c>
      <c r="G26" s="2">
        <v>27111</v>
      </c>
      <c r="H26" s="114" t="s">
        <v>158</v>
      </c>
      <c r="I26" s="115">
        <v>20000</v>
      </c>
      <c r="J26" s="115">
        <v>0</v>
      </c>
      <c r="K26" s="115">
        <v>20000</v>
      </c>
      <c r="L26" s="115">
        <v>0</v>
      </c>
      <c r="M26" s="115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6">
        <f t="shared" si="4"/>
        <v>20000</v>
      </c>
      <c r="W26" s="121"/>
      <c r="X26" s="121"/>
    </row>
    <row r="27" spans="1:24" s="118" customFormat="1" ht="15" x14ac:dyDescent="0.25">
      <c r="A27" s="435" t="s">
        <v>319</v>
      </c>
      <c r="B27" s="2">
        <f>'[2]21111'!$F$2</f>
        <v>101</v>
      </c>
      <c r="C27" s="1" t="s">
        <v>41</v>
      </c>
      <c r="D27" s="2">
        <v>40201</v>
      </c>
      <c r="E27" s="1" t="s">
        <v>430</v>
      </c>
      <c r="F27" s="2">
        <v>2000</v>
      </c>
      <c r="G27" s="2">
        <v>27311</v>
      </c>
      <c r="H27" s="114" t="s">
        <v>160</v>
      </c>
      <c r="I27" s="115">
        <v>40000</v>
      </c>
      <c r="J27" s="115">
        <v>0</v>
      </c>
      <c r="K27" s="115">
        <v>0</v>
      </c>
      <c r="L27" s="115">
        <v>0</v>
      </c>
      <c r="M27" s="115">
        <v>20000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v>0</v>
      </c>
      <c r="T27" s="115">
        <v>0</v>
      </c>
      <c r="U27" s="115">
        <v>20000</v>
      </c>
      <c r="V27" s="116">
        <f t="shared" si="4"/>
        <v>40000</v>
      </c>
      <c r="W27" s="121"/>
      <c r="X27" s="121"/>
    </row>
    <row r="28" spans="1:24" s="118" customFormat="1" ht="15" x14ac:dyDescent="0.25">
      <c r="A28" s="435" t="s">
        <v>319</v>
      </c>
      <c r="B28" s="2">
        <f>'[2]21111'!$F$2</f>
        <v>101</v>
      </c>
      <c r="C28" s="1" t="s">
        <v>41</v>
      </c>
      <c r="D28" s="2">
        <v>40201</v>
      </c>
      <c r="E28" s="1" t="s">
        <v>430</v>
      </c>
      <c r="F28" s="2">
        <v>2000</v>
      </c>
      <c r="G28" s="2">
        <v>27411</v>
      </c>
      <c r="H28" s="114" t="s">
        <v>161</v>
      </c>
      <c r="I28" s="115">
        <v>12000</v>
      </c>
      <c r="J28" s="115">
        <v>0</v>
      </c>
      <c r="K28" s="115">
        <v>3000</v>
      </c>
      <c r="L28" s="115">
        <v>0</v>
      </c>
      <c r="M28" s="115">
        <v>0</v>
      </c>
      <c r="N28" s="115">
        <v>0</v>
      </c>
      <c r="O28" s="115">
        <v>3000</v>
      </c>
      <c r="P28" s="115">
        <v>0</v>
      </c>
      <c r="Q28" s="115">
        <v>0</v>
      </c>
      <c r="R28" s="115">
        <v>0</v>
      </c>
      <c r="S28" s="115">
        <v>3000</v>
      </c>
      <c r="T28" s="115">
        <v>0</v>
      </c>
      <c r="U28" s="115">
        <v>3000</v>
      </c>
      <c r="V28" s="116">
        <f t="shared" si="4"/>
        <v>12000</v>
      </c>
      <c r="W28" s="121"/>
      <c r="X28" s="121"/>
    </row>
    <row r="29" spans="1:24" s="118" customFormat="1" ht="15" x14ac:dyDescent="0.25">
      <c r="A29" s="435" t="s">
        <v>319</v>
      </c>
      <c r="B29" s="2">
        <f>'[2]21111'!$F$2</f>
        <v>101</v>
      </c>
      <c r="C29" s="1" t="s">
        <v>41</v>
      </c>
      <c r="D29" s="2">
        <v>40201</v>
      </c>
      <c r="E29" s="1" t="s">
        <v>430</v>
      </c>
      <c r="F29" s="2">
        <v>2000</v>
      </c>
      <c r="G29" s="2">
        <v>29111</v>
      </c>
      <c r="H29" s="114" t="s">
        <v>166</v>
      </c>
      <c r="I29" s="115">
        <v>10000</v>
      </c>
      <c r="J29" s="115">
        <v>3000</v>
      </c>
      <c r="K29" s="115">
        <v>1000</v>
      </c>
      <c r="L29" s="115">
        <v>3000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115">
        <v>3000</v>
      </c>
      <c r="U29" s="115">
        <v>0</v>
      </c>
      <c r="V29" s="116">
        <f t="shared" si="4"/>
        <v>10000</v>
      </c>
      <c r="W29" s="121"/>
      <c r="X29" s="121"/>
    </row>
    <row r="30" spans="1:24" s="118" customFormat="1" ht="28.5" x14ac:dyDescent="0.25">
      <c r="A30" s="435" t="s">
        <v>319</v>
      </c>
      <c r="B30" s="2">
        <f>'[2]21111'!$F$2</f>
        <v>101</v>
      </c>
      <c r="C30" s="1" t="s">
        <v>41</v>
      </c>
      <c r="D30" s="2">
        <v>40201</v>
      </c>
      <c r="E30" s="1" t="s">
        <v>430</v>
      </c>
      <c r="F30" s="2">
        <v>2000</v>
      </c>
      <c r="G30" s="2">
        <v>29211</v>
      </c>
      <c r="H30" s="114" t="s">
        <v>167</v>
      </c>
      <c r="I30" s="115">
        <v>5000</v>
      </c>
      <c r="J30" s="115">
        <v>0</v>
      </c>
      <c r="K30" s="115">
        <v>2000</v>
      </c>
      <c r="L30" s="115">
        <v>3000</v>
      </c>
      <c r="M30" s="115">
        <v>0</v>
      </c>
      <c r="N30" s="115">
        <v>0</v>
      </c>
      <c r="O30" s="115">
        <v>0</v>
      </c>
      <c r="P30" s="115">
        <v>0</v>
      </c>
      <c r="Q30" s="115">
        <v>0</v>
      </c>
      <c r="R30" s="115">
        <v>0</v>
      </c>
      <c r="S30" s="115">
        <v>0</v>
      </c>
      <c r="T30" s="115">
        <v>0</v>
      </c>
      <c r="U30" s="115">
        <v>0</v>
      </c>
      <c r="V30" s="116">
        <f t="shared" si="4"/>
        <v>5000</v>
      </c>
      <c r="W30" s="121"/>
      <c r="X30" s="121"/>
    </row>
    <row r="31" spans="1:24" s="118" customFormat="1" ht="57" x14ac:dyDescent="0.25">
      <c r="A31" s="435" t="s">
        <v>319</v>
      </c>
      <c r="B31" s="2">
        <f>'[2]21111'!$F$2</f>
        <v>101</v>
      </c>
      <c r="C31" s="1" t="s">
        <v>41</v>
      </c>
      <c r="D31" s="2">
        <v>40201</v>
      </c>
      <c r="E31" s="1" t="s">
        <v>430</v>
      </c>
      <c r="F31" s="2">
        <v>2000</v>
      </c>
      <c r="G31" s="2">
        <v>29311</v>
      </c>
      <c r="H31" s="114" t="s">
        <v>168</v>
      </c>
      <c r="I31" s="115">
        <v>15000</v>
      </c>
      <c r="J31" s="115">
        <v>0</v>
      </c>
      <c r="K31" s="115">
        <v>15000</v>
      </c>
      <c r="L31" s="115">
        <v>0</v>
      </c>
      <c r="M31" s="115">
        <v>0</v>
      </c>
      <c r="N31" s="115">
        <v>0</v>
      </c>
      <c r="O31" s="115">
        <v>0</v>
      </c>
      <c r="P31" s="115">
        <v>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6">
        <f t="shared" si="4"/>
        <v>15000</v>
      </c>
      <c r="W31" s="121"/>
      <c r="X31" s="121"/>
    </row>
    <row r="32" spans="1:24" s="118" customFormat="1" ht="42.75" x14ac:dyDescent="0.25">
      <c r="A32" s="435" t="s">
        <v>319</v>
      </c>
      <c r="B32" s="2">
        <f>'[2]21111'!$F$2</f>
        <v>101</v>
      </c>
      <c r="C32" s="1" t="s">
        <v>41</v>
      </c>
      <c r="D32" s="2">
        <v>40201</v>
      </c>
      <c r="E32" s="1" t="s">
        <v>430</v>
      </c>
      <c r="F32" s="2">
        <v>2000</v>
      </c>
      <c r="G32" s="2">
        <v>29411</v>
      </c>
      <c r="H32" s="114" t="s">
        <v>169</v>
      </c>
      <c r="I32" s="115">
        <v>20000</v>
      </c>
      <c r="J32" s="115">
        <v>0</v>
      </c>
      <c r="K32" s="115">
        <v>0</v>
      </c>
      <c r="L32" s="115">
        <v>10000</v>
      </c>
      <c r="M32" s="115">
        <v>5000</v>
      </c>
      <c r="N32" s="115">
        <v>5000</v>
      </c>
      <c r="O32" s="115">
        <v>0</v>
      </c>
      <c r="P32" s="115">
        <v>0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6">
        <f t="shared" si="4"/>
        <v>20000</v>
      </c>
      <c r="W32" s="121"/>
      <c r="X32" s="121"/>
    </row>
    <row r="33" spans="1:24" s="118" customFormat="1" ht="42.75" x14ac:dyDescent="0.25">
      <c r="A33" s="435" t="s">
        <v>319</v>
      </c>
      <c r="B33" s="2">
        <f>'[2]21111'!$F$2</f>
        <v>101</v>
      </c>
      <c r="C33" s="1" t="s">
        <v>41</v>
      </c>
      <c r="D33" s="2">
        <v>40201</v>
      </c>
      <c r="E33" s="1" t="s">
        <v>430</v>
      </c>
      <c r="F33" s="2">
        <v>2000</v>
      </c>
      <c r="G33" s="2">
        <v>29611</v>
      </c>
      <c r="H33" s="114" t="s">
        <v>171</v>
      </c>
      <c r="I33" s="115">
        <v>22000</v>
      </c>
      <c r="J33" s="115">
        <v>7000</v>
      </c>
      <c r="K33" s="115">
        <v>0</v>
      </c>
      <c r="L33" s="115">
        <v>0</v>
      </c>
      <c r="M33" s="115">
        <v>0</v>
      </c>
      <c r="N33" s="115">
        <v>0</v>
      </c>
      <c r="O33" s="115">
        <v>0</v>
      </c>
      <c r="P33" s="115">
        <v>0</v>
      </c>
      <c r="Q33" s="115">
        <v>15000</v>
      </c>
      <c r="R33" s="115">
        <v>0</v>
      </c>
      <c r="S33" s="115">
        <v>0</v>
      </c>
      <c r="T33" s="115">
        <v>0</v>
      </c>
      <c r="U33" s="115">
        <v>0</v>
      </c>
      <c r="V33" s="116">
        <f t="shared" si="4"/>
        <v>22000</v>
      </c>
      <c r="W33" s="121"/>
      <c r="X33" s="121"/>
    </row>
    <row r="34" spans="1:24" s="118" customFormat="1" ht="28.5" x14ac:dyDescent="0.25">
      <c r="A34" s="435" t="s">
        <v>319</v>
      </c>
      <c r="B34" s="2">
        <f>'[2]21111'!$F$2</f>
        <v>101</v>
      </c>
      <c r="C34" s="1" t="s">
        <v>41</v>
      </c>
      <c r="D34" s="2">
        <v>40201</v>
      </c>
      <c r="E34" s="1" t="s">
        <v>430</v>
      </c>
      <c r="F34" s="2">
        <v>3000</v>
      </c>
      <c r="G34" s="2">
        <v>32511</v>
      </c>
      <c r="H34" s="114" t="s">
        <v>188</v>
      </c>
      <c r="I34" s="77">
        <v>70000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70000</v>
      </c>
      <c r="T34" s="77">
        <v>0</v>
      </c>
      <c r="U34" s="77">
        <v>0</v>
      </c>
      <c r="V34" s="116">
        <f t="shared" si="4"/>
        <v>70000</v>
      </c>
      <c r="W34" s="1"/>
      <c r="X34" s="1"/>
    </row>
    <row r="35" spans="1:24" s="118" customFormat="1" ht="15" x14ac:dyDescent="0.25">
      <c r="A35" s="435" t="s">
        <v>319</v>
      </c>
      <c r="B35" s="2">
        <f>'[2]21111'!$F$2</f>
        <v>101</v>
      </c>
      <c r="C35" s="1" t="s">
        <v>41</v>
      </c>
      <c r="D35" s="2">
        <v>40201</v>
      </c>
      <c r="E35" s="1" t="s">
        <v>430</v>
      </c>
      <c r="F35" s="2">
        <v>3000</v>
      </c>
      <c r="G35" s="2">
        <v>32911</v>
      </c>
      <c r="H35" s="114" t="s">
        <v>192</v>
      </c>
      <c r="I35" s="77">
        <v>1270000</v>
      </c>
      <c r="J35" s="77">
        <v>180000</v>
      </c>
      <c r="K35" s="77">
        <v>10000</v>
      </c>
      <c r="L35" s="77">
        <v>0</v>
      </c>
      <c r="M35" s="77">
        <v>10000</v>
      </c>
      <c r="N35" s="77">
        <v>150000</v>
      </c>
      <c r="O35" s="77">
        <v>0</v>
      </c>
      <c r="P35" s="77">
        <v>300000</v>
      </c>
      <c r="Q35" s="77">
        <v>10000</v>
      </c>
      <c r="R35" s="77">
        <v>100000</v>
      </c>
      <c r="S35" s="77">
        <v>10000</v>
      </c>
      <c r="T35" s="77">
        <v>150000</v>
      </c>
      <c r="U35" s="77">
        <v>350000</v>
      </c>
      <c r="V35" s="116">
        <f t="shared" si="4"/>
        <v>1270000</v>
      </c>
      <c r="W35" s="1"/>
      <c r="X35" s="1"/>
    </row>
    <row r="36" spans="1:24" s="118" customFormat="1" ht="42.75" x14ac:dyDescent="0.25">
      <c r="A36" s="435" t="s">
        <v>319</v>
      </c>
      <c r="B36" s="2">
        <f>'[2]21111'!$F$2</f>
        <v>101</v>
      </c>
      <c r="C36" s="1" t="s">
        <v>41</v>
      </c>
      <c r="D36" s="2">
        <v>40201</v>
      </c>
      <c r="E36" s="1" t="s">
        <v>430</v>
      </c>
      <c r="F36" s="2">
        <v>3000</v>
      </c>
      <c r="G36" s="2">
        <v>33111</v>
      </c>
      <c r="H36" s="114" t="s">
        <v>193</v>
      </c>
      <c r="I36" s="77">
        <v>25000</v>
      </c>
      <c r="J36" s="77">
        <v>0</v>
      </c>
      <c r="K36" s="77">
        <v>10000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15000</v>
      </c>
      <c r="S36" s="77">
        <v>0</v>
      </c>
      <c r="T36" s="77">
        <v>0</v>
      </c>
      <c r="U36" s="77">
        <v>0</v>
      </c>
      <c r="V36" s="116">
        <f t="shared" si="4"/>
        <v>25000</v>
      </c>
      <c r="W36" s="1"/>
      <c r="X36" s="1"/>
    </row>
    <row r="37" spans="1:24" s="118" customFormat="1" ht="57" x14ac:dyDescent="0.25">
      <c r="A37" s="435" t="s">
        <v>319</v>
      </c>
      <c r="B37" s="2">
        <f>'[2]21111'!$F$2</f>
        <v>101</v>
      </c>
      <c r="C37" s="1" t="s">
        <v>41</v>
      </c>
      <c r="D37" s="2">
        <v>40201</v>
      </c>
      <c r="E37" s="1" t="s">
        <v>430</v>
      </c>
      <c r="F37" s="2">
        <v>3000</v>
      </c>
      <c r="G37" s="2">
        <v>33311</v>
      </c>
      <c r="H37" s="114" t="s">
        <v>195</v>
      </c>
      <c r="I37" s="77">
        <v>25000</v>
      </c>
      <c r="J37" s="77">
        <v>0</v>
      </c>
      <c r="K37" s="77">
        <v>0</v>
      </c>
      <c r="L37" s="77">
        <v>0</v>
      </c>
      <c r="M37" s="77">
        <v>0</v>
      </c>
      <c r="N37" s="77">
        <v>25000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0</v>
      </c>
      <c r="U37" s="77">
        <v>0</v>
      </c>
      <c r="V37" s="116">
        <f t="shared" si="4"/>
        <v>25000</v>
      </c>
      <c r="W37" s="1"/>
      <c r="X37" s="1"/>
    </row>
    <row r="38" spans="1:24" s="118" customFormat="1" ht="15" x14ac:dyDescent="0.25">
      <c r="A38" s="435" t="s">
        <v>319</v>
      </c>
      <c r="B38" s="2">
        <f>'[2]21111'!$F$2</f>
        <v>101</v>
      </c>
      <c r="C38" s="1" t="s">
        <v>41</v>
      </c>
      <c r="D38" s="2">
        <v>40201</v>
      </c>
      <c r="E38" s="1" t="s">
        <v>430</v>
      </c>
      <c r="F38" s="2">
        <v>3000</v>
      </c>
      <c r="G38" s="2">
        <v>33411</v>
      </c>
      <c r="H38" s="114" t="s">
        <v>196</v>
      </c>
      <c r="I38" s="77">
        <v>50000</v>
      </c>
      <c r="J38" s="77">
        <v>0</v>
      </c>
      <c r="K38" s="77">
        <v>0</v>
      </c>
      <c r="L38" s="77">
        <v>0</v>
      </c>
      <c r="M38" s="77">
        <v>0</v>
      </c>
      <c r="N38" s="77">
        <v>25000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7">
        <v>25000</v>
      </c>
      <c r="U38" s="77">
        <v>0</v>
      </c>
      <c r="V38" s="116">
        <f t="shared" si="4"/>
        <v>50000</v>
      </c>
      <c r="W38" s="1"/>
      <c r="X38" s="1"/>
    </row>
    <row r="39" spans="1:24" s="118" customFormat="1" ht="15" x14ac:dyDescent="0.25">
      <c r="A39" s="435" t="s">
        <v>319</v>
      </c>
      <c r="B39" s="2">
        <f>'[2]21111'!$F$2</f>
        <v>101</v>
      </c>
      <c r="C39" s="1" t="s">
        <v>41</v>
      </c>
      <c r="D39" s="2">
        <v>40201</v>
      </c>
      <c r="E39" s="1" t="s">
        <v>430</v>
      </c>
      <c r="F39" s="2">
        <v>3000</v>
      </c>
      <c r="G39" s="2">
        <v>34711</v>
      </c>
      <c r="H39" s="114" t="s">
        <v>205</v>
      </c>
      <c r="I39" s="77">
        <v>55000</v>
      </c>
      <c r="J39" s="77">
        <v>0</v>
      </c>
      <c r="K39" s="77">
        <v>0</v>
      </c>
      <c r="L39" s="77">
        <v>0</v>
      </c>
      <c r="M39" s="77">
        <v>30000</v>
      </c>
      <c r="N39" s="77">
        <v>0</v>
      </c>
      <c r="O39" s="77">
        <v>0</v>
      </c>
      <c r="P39" s="77">
        <v>0</v>
      </c>
      <c r="Q39" s="77">
        <v>0</v>
      </c>
      <c r="R39" s="77">
        <v>0</v>
      </c>
      <c r="S39" s="77">
        <v>0</v>
      </c>
      <c r="T39" s="77">
        <v>0</v>
      </c>
      <c r="U39" s="77">
        <v>25000</v>
      </c>
      <c r="V39" s="116">
        <f t="shared" si="4"/>
        <v>55000</v>
      </c>
      <c r="W39" s="1"/>
      <c r="X39" s="1"/>
    </row>
    <row r="40" spans="1:24" s="118" customFormat="1" ht="57" x14ac:dyDescent="0.25">
      <c r="A40" s="435" t="s">
        <v>319</v>
      </c>
      <c r="B40" s="2">
        <f>'[2]21111'!$F$2</f>
        <v>101</v>
      </c>
      <c r="C40" s="1" t="s">
        <v>41</v>
      </c>
      <c r="D40" s="2">
        <v>40201</v>
      </c>
      <c r="E40" s="1" t="s">
        <v>430</v>
      </c>
      <c r="F40" s="2">
        <v>3000</v>
      </c>
      <c r="G40" s="2">
        <v>35211</v>
      </c>
      <c r="H40" s="114" t="s">
        <v>209</v>
      </c>
      <c r="I40" s="77">
        <v>35000</v>
      </c>
      <c r="J40" s="77">
        <v>874.74</v>
      </c>
      <c r="K40" s="77">
        <v>34125.26</v>
      </c>
      <c r="L40" s="77">
        <v>0</v>
      </c>
      <c r="M40" s="77">
        <v>0</v>
      </c>
      <c r="N40" s="77">
        <v>0</v>
      </c>
      <c r="O40" s="77">
        <v>0</v>
      </c>
      <c r="P40" s="77">
        <v>0</v>
      </c>
      <c r="Q40" s="77">
        <v>0</v>
      </c>
      <c r="R40" s="77">
        <v>0</v>
      </c>
      <c r="S40" s="77">
        <v>0</v>
      </c>
      <c r="T40" s="77">
        <v>0</v>
      </c>
      <c r="U40" s="77">
        <v>0</v>
      </c>
      <c r="V40" s="116">
        <f t="shared" si="4"/>
        <v>35000</v>
      </c>
      <c r="W40" s="1"/>
      <c r="X40" s="1"/>
    </row>
    <row r="41" spans="1:24" s="118" customFormat="1" ht="28.5" x14ac:dyDescent="0.25">
      <c r="A41" s="435" t="s">
        <v>319</v>
      </c>
      <c r="B41" s="2">
        <f>'[2]21111'!$F$2</f>
        <v>101</v>
      </c>
      <c r="C41" s="1" t="s">
        <v>41</v>
      </c>
      <c r="D41" s="2">
        <v>40201</v>
      </c>
      <c r="E41" s="1" t="s">
        <v>430</v>
      </c>
      <c r="F41" s="2">
        <v>3000</v>
      </c>
      <c r="G41" s="2">
        <v>35511</v>
      </c>
      <c r="H41" s="114" t="s">
        <v>212</v>
      </c>
      <c r="I41" s="77">
        <v>35000</v>
      </c>
      <c r="J41" s="77">
        <v>0</v>
      </c>
      <c r="K41" s="77">
        <v>15000</v>
      </c>
      <c r="L41" s="77">
        <v>0</v>
      </c>
      <c r="M41" s="77">
        <v>0</v>
      </c>
      <c r="N41" s="77">
        <v>0</v>
      </c>
      <c r="O41" s="77">
        <v>0</v>
      </c>
      <c r="P41" s="77">
        <v>0</v>
      </c>
      <c r="Q41" s="77">
        <v>10000</v>
      </c>
      <c r="R41" s="77">
        <v>0</v>
      </c>
      <c r="S41" s="77">
        <v>0</v>
      </c>
      <c r="T41" s="77">
        <v>0</v>
      </c>
      <c r="U41" s="77">
        <v>10000</v>
      </c>
      <c r="V41" s="116">
        <f t="shared" si="4"/>
        <v>35000</v>
      </c>
      <c r="W41" s="1"/>
      <c r="X41" s="1"/>
    </row>
    <row r="42" spans="1:24" s="118" customFormat="1" ht="28.5" x14ac:dyDescent="0.25">
      <c r="A42" s="435" t="s">
        <v>319</v>
      </c>
      <c r="B42" s="2">
        <f>'[2]21111'!$F$2</f>
        <v>101</v>
      </c>
      <c r="C42" s="1" t="s">
        <v>41</v>
      </c>
      <c r="D42" s="2">
        <v>40201</v>
      </c>
      <c r="E42" s="1" t="s">
        <v>430</v>
      </c>
      <c r="F42" s="2">
        <v>3000</v>
      </c>
      <c r="G42" s="2">
        <v>35911</v>
      </c>
      <c r="H42" s="114" t="s">
        <v>216</v>
      </c>
      <c r="I42" s="77">
        <v>25000</v>
      </c>
      <c r="J42" s="77">
        <v>15000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0</v>
      </c>
      <c r="Q42" s="77">
        <v>10000</v>
      </c>
      <c r="R42" s="77">
        <v>0</v>
      </c>
      <c r="S42" s="77">
        <v>0</v>
      </c>
      <c r="T42" s="77">
        <v>0</v>
      </c>
      <c r="U42" s="77">
        <v>0</v>
      </c>
      <c r="V42" s="116">
        <f t="shared" si="4"/>
        <v>25000</v>
      </c>
      <c r="W42" s="1"/>
      <c r="X42" s="1"/>
    </row>
    <row r="43" spans="1:24" s="118" customFormat="1" ht="57" x14ac:dyDescent="0.25">
      <c r="A43" s="435" t="s">
        <v>319</v>
      </c>
      <c r="B43" s="2">
        <f>'[2]21111'!$F$2</f>
        <v>101</v>
      </c>
      <c r="C43" s="1" t="s">
        <v>41</v>
      </c>
      <c r="D43" s="2">
        <v>40201</v>
      </c>
      <c r="E43" s="1" t="s">
        <v>430</v>
      </c>
      <c r="F43" s="2">
        <v>3000</v>
      </c>
      <c r="G43" s="2">
        <v>36111</v>
      </c>
      <c r="H43" s="114" t="s">
        <v>217</v>
      </c>
      <c r="I43" s="77">
        <v>70000</v>
      </c>
      <c r="J43" s="77">
        <v>0</v>
      </c>
      <c r="K43" s="77">
        <v>0</v>
      </c>
      <c r="L43" s="77">
        <v>0</v>
      </c>
      <c r="M43" s="77">
        <v>0</v>
      </c>
      <c r="N43" s="77">
        <v>0</v>
      </c>
      <c r="O43" s="77">
        <v>0</v>
      </c>
      <c r="P43" s="77">
        <v>35000</v>
      </c>
      <c r="Q43" s="77">
        <v>0</v>
      </c>
      <c r="R43" s="77">
        <v>0</v>
      </c>
      <c r="S43" s="77">
        <v>0</v>
      </c>
      <c r="T43" s="77">
        <v>0</v>
      </c>
      <c r="U43" s="77">
        <v>35000</v>
      </c>
      <c r="V43" s="116">
        <f t="shared" si="4"/>
        <v>70000</v>
      </c>
      <c r="W43" s="1"/>
      <c r="X43" s="1"/>
    </row>
    <row r="44" spans="1:24" s="118" customFormat="1" ht="28.5" x14ac:dyDescent="0.25">
      <c r="A44" s="435" t="s">
        <v>319</v>
      </c>
      <c r="B44" s="2">
        <f>'[2]21111'!$F$2</f>
        <v>101</v>
      </c>
      <c r="C44" s="1" t="s">
        <v>41</v>
      </c>
      <c r="D44" s="2">
        <v>40201</v>
      </c>
      <c r="E44" s="1" t="s">
        <v>430</v>
      </c>
      <c r="F44" s="2">
        <v>3000</v>
      </c>
      <c r="G44" s="2">
        <v>38211</v>
      </c>
      <c r="H44" s="114" t="s">
        <v>226</v>
      </c>
      <c r="I44" s="77">
        <v>80300</v>
      </c>
      <c r="J44" s="77">
        <v>20300</v>
      </c>
      <c r="K44" s="77">
        <v>20000</v>
      </c>
      <c r="L44" s="77">
        <v>0</v>
      </c>
      <c r="M44" s="77">
        <v>0</v>
      </c>
      <c r="N44" s="77">
        <v>0</v>
      </c>
      <c r="O44" s="77">
        <v>0</v>
      </c>
      <c r="P44" s="77">
        <v>20000</v>
      </c>
      <c r="Q44" s="77">
        <v>0</v>
      </c>
      <c r="R44" s="77">
        <v>0</v>
      </c>
      <c r="S44" s="77">
        <v>0</v>
      </c>
      <c r="T44" s="77">
        <v>0</v>
      </c>
      <c r="U44" s="77">
        <v>20000</v>
      </c>
      <c r="V44" s="116">
        <f t="shared" si="4"/>
        <v>80300</v>
      </c>
      <c r="W44" s="1"/>
      <c r="X44" s="1"/>
    </row>
    <row r="45" spans="1:24" s="118" customFormat="1" ht="15" x14ac:dyDescent="0.25">
      <c r="A45" s="435" t="s">
        <v>319</v>
      </c>
      <c r="B45" s="2">
        <f>'[2]21111'!$F$2</f>
        <v>101</v>
      </c>
      <c r="C45" s="1" t="s">
        <v>41</v>
      </c>
      <c r="D45" s="2">
        <v>40201</v>
      </c>
      <c r="E45" s="1" t="s">
        <v>430</v>
      </c>
      <c r="F45" s="2">
        <v>3000</v>
      </c>
      <c r="G45" s="2">
        <v>38511</v>
      </c>
      <c r="H45" s="114" t="s">
        <v>228</v>
      </c>
      <c r="I45" s="77">
        <v>15000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15000</v>
      </c>
      <c r="P45" s="77">
        <v>0</v>
      </c>
      <c r="Q45" s="77">
        <v>0</v>
      </c>
      <c r="R45" s="77">
        <v>0</v>
      </c>
      <c r="S45" s="77">
        <v>0</v>
      </c>
      <c r="T45" s="77">
        <v>0</v>
      </c>
      <c r="U45" s="77">
        <v>0</v>
      </c>
      <c r="V45" s="116">
        <f t="shared" si="4"/>
        <v>15000</v>
      </c>
      <c r="W45" s="1"/>
      <c r="X45" s="1"/>
    </row>
    <row r="46" spans="1:24" s="118" customFormat="1" ht="15" x14ac:dyDescent="0.25">
      <c r="A46" s="435" t="s">
        <v>319</v>
      </c>
      <c r="B46" s="2">
        <f>'[2]21111'!$F$2</f>
        <v>101</v>
      </c>
      <c r="C46" s="1" t="s">
        <v>41</v>
      </c>
      <c r="D46" s="2">
        <v>40201</v>
      </c>
      <c r="E46" s="1" t="s">
        <v>430</v>
      </c>
      <c r="F46" s="2">
        <v>3000</v>
      </c>
      <c r="G46" s="2">
        <v>39911</v>
      </c>
      <c r="H46" s="114" t="s">
        <v>235</v>
      </c>
      <c r="I46" s="77">
        <v>147500</v>
      </c>
      <c r="J46" s="77">
        <v>0</v>
      </c>
      <c r="K46" s="77">
        <v>147500</v>
      </c>
      <c r="L46" s="77">
        <v>0</v>
      </c>
      <c r="M46" s="77">
        <v>0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77">
        <v>0</v>
      </c>
      <c r="V46" s="116">
        <f t="shared" si="4"/>
        <v>147500</v>
      </c>
      <c r="W46" s="1"/>
      <c r="X46" s="1"/>
    </row>
    <row r="47" spans="1:24" s="118" customFormat="1" ht="15" x14ac:dyDescent="0.25">
      <c r="A47" s="435" t="s">
        <v>319</v>
      </c>
      <c r="B47" s="2">
        <f>'[2]21111'!$F$2</f>
        <v>101</v>
      </c>
      <c r="C47" s="1" t="s">
        <v>41</v>
      </c>
      <c r="D47" s="2">
        <v>40201</v>
      </c>
      <c r="E47" s="1" t="s">
        <v>430</v>
      </c>
      <c r="F47" s="2">
        <v>5000</v>
      </c>
      <c r="G47" s="2">
        <v>51112</v>
      </c>
      <c r="H47" s="114" t="s">
        <v>246</v>
      </c>
      <c r="I47" s="77">
        <v>32000</v>
      </c>
      <c r="J47" s="77">
        <v>0</v>
      </c>
      <c r="K47" s="77">
        <v>32000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116">
        <f t="shared" si="4"/>
        <v>32000</v>
      </c>
      <c r="W47" s="1"/>
      <c r="X47" s="1"/>
    </row>
    <row r="48" spans="1:24" s="118" customFormat="1" ht="28.5" x14ac:dyDescent="0.25">
      <c r="A48" s="435" t="s">
        <v>319</v>
      </c>
      <c r="B48" s="2">
        <f>'[2]21111'!$F$2</f>
        <v>101</v>
      </c>
      <c r="C48" s="1" t="s">
        <v>41</v>
      </c>
      <c r="D48" s="2">
        <v>40201</v>
      </c>
      <c r="E48" s="1" t="s">
        <v>430</v>
      </c>
      <c r="F48" s="2">
        <v>5000</v>
      </c>
      <c r="G48" s="2">
        <v>51912</v>
      </c>
      <c r="H48" s="114" t="s">
        <v>249</v>
      </c>
      <c r="I48" s="77">
        <v>10849</v>
      </c>
      <c r="J48" s="77">
        <v>10849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116">
        <f t="shared" si="4"/>
        <v>10849</v>
      </c>
      <c r="W48" s="1"/>
      <c r="X48" s="1"/>
    </row>
    <row r="49" spans="1:22" s="118" customFormat="1" x14ac:dyDescent="0.25">
      <c r="A49" s="127"/>
      <c r="B49" s="127"/>
      <c r="D49" s="127"/>
      <c r="F49" s="127"/>
      <c r="G49" s="127"/>
      <c r="H49" s="340"/>
      <c r="I49" s="436"/>
      <c r="J49" s="436"/>
      <c r="K49" s="436"/>
      <c r="L49" s="436"/>
      <c r="M49" s="436"/>
      <c r="N49" s="436"/>
      <c r="O49" s="436"/>
      <c r="P49" s="436"/>
      <c r="Q49" s="436"/>
      <c r="R49" s="436"/>
      <c r="S49" s="436"/>
      <c r="T49" s="436"/>
      <c r="U49" s="436"/>
      <c r="V49" s="436"/>
    </row>
    <row r="50" spans="1:22" s="129" customFormat="1" ht="15" x14ac:dyDescent="0.25">
      <c r="H50" s="437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</row>
    <row r="51" spans="1:22" s="118" customFormat="1" ht="18" customHeight="1" x14ac:dyDescent="0.25">
      <c r="B51" s="663" t="s">
        <v>38</v>
      </c>
      <c r="C51" s="663"/>
      <c r="D51" s="663"/>
      <c r="E51" s="663"/>
      <c r="F51" s="127"/>
      <c r="G51" s="127"/>
      <c r="H51" s="663" t="s">
        <v>35</v>
      </c>
      <c r="I51" s="663"/>
      <c r="J51" s="663"/>
      <c r="K51" s="663"/>
      <c r="L51" s="131"/>
      <c r="Q51" s="702" t="s">
        <v>39</v>
      </c>
      <c r="R51" s="702"/>
      <c r="S51" s="702"/>
      <c r="T51" s="702"/>
    </row>
    <row r="52" spans="1:22" s="118" customFormat="1" x14ac:dyDescent="0.25">
      <c r="A52" s="127"/>
      <c r="B52" s="132"/>
      <c r="C52" s="133"/>
      <c r="D52" s="132"/>
      <c r="E52" s="133"/>
      <c r="F52" s="127"/>
      <c r="G52" s="127"/>
      <c r="H52" s="438"/>
      <c r="I52" s="134"/>
      <c r="J52" s="134"/>
      <c r="K52" s="134"/>
      <c r="L52" s="439"/>
      <c r="Q52" s="438"/>
      <c r="R52" s="134"/>
      <c r="S52" s="134"/>
      <c r="T52" s="134"/>
    </row>
    <row r="53" spans="1:22" s="118" customFormat="1" ht="29.25" customHeight="1" x14ac:dyDescent="0.25">
      <c r="A53" s="135"/>
      <c r="B53" s="136"/>
      <c r="C53" s="136"/>
      <c r="D53" s="136"/>
      <c r="E53" s="136"/>
      <c r="F53" s="137"/>
      <c r="G53" s="127"/>
      <c r="H53" s="140"/>
      <c r="I53" s="134"/>
      <c r="J53" s="134"/>
      <c r="K53" s="134"/>
      <c r="L53" s="139"/>
      <c r="Q53" s="140"/>
      <c r="R53" s="134"/>
      <c r="S53" s="134"/>
      <c r="T53" s="134"/>
    </row>
    <row r="54" spans="1:22" s="118" customFormat="1" ht="29.25" customHeight="1" x14ac:dyDescent="0.25">
      <c r="A54" s="135"/>
      <c r="B54" s="703"/>
      <c r="C54" s="703"/>
      <c r="D54" s="703"/>
      <c r="E54" s="703"/>
      <c r="F54" s="137"/>
      <c r="G54" s="127"/>
      <c r="H54" s="703"/>
      <c r="I54" s="703"/>
      <c r="J54" s="703"/>
      <c r="K54" s="703"/>
      <c r="L54" s="139"/>
      <c r="Q54" s="703"/>
      <c r="R54" s="703"/>
      <c r="S54" s="703"/>
      <c r="T54" s="703"/>
    </row>
    <row r="55" spans="1:22" s="118" customFormat="1" ht="26.25" customHeight="1" x14ac:dyDescent="0.25">
      <c r="B55" s="701" t="s">
        <v>375</v>
      </c>
      <c r="C55" s="701"/>
      <c r="D55" s="701"/>
      <c r="E55" s="701"/>
      <c r="F55" s="137"/>
      <c r="G55" s="127"/>
      <c r="H55" s="701" t="s">
        <v>375</v>
      </c>
      <c r="I55" s="701"/>
      <c r="J55" s="701"/>
      <c r="K55" s="701"/>
      <c r="L55" s="139"/>
      <c r="Q55" s="701" t="s">
        <v>375</v>
      </c>
      <c r="R55" s="701"/>
      <c r="S55" s="701"/>
      <c r="T55" s="701"/>
    </row>
    <row r="56" spans="1:22" ht="29.25" customHeight="1" x14ac:dyDescent="0.2">
      <c r="A56" s="135"/>
      <c r="B56" s="135"/>
      <c r="C56" s="135"/>
      <c r="D56" s="135"/>
      <c r="E56" s="135"/>
      <c r="F56" s="137"/>
      <c r="H56" s="139"/>
      <c r="L56" s="139"/>
      <c r="Q56" s="139"/>
      <c r="R56" s="139"/>
      <c r="S56" s="139"/>
      <c r="T56" s="139"/>
    </row>
    <row r="57" spans="1:22" ht="15" x14ac:dyDescent="0.25">
      <c r="A57" s="141"/>
      <c r="B57" s="88"/>
      <c r="D57" s="88"/>
      <c r="S57" s="88"/>
      <c r="T57" s="88"/>
    </row>
  </sheetData>
  <mergeCells count="29">
    <mergeCell ref="B55:E55"/>
    <mergeCell ref="H55:K55"/>
    <mergeCell ref="Q55:T55"/>
    <mergeCell ref="B51:E51"/>
    <mergeCell ref="H51:K51"/>
    <mergeCell ref="Q51:T51"/>
    <mergeCell ref="B54:E54"/>
    <mergeCell ref="H54:K54"/>
    <mergeCell ref="Q54:T54"/>
    <mergeCell ref="V8:V9"/>
    <mergeCell ref="W8:W14"/>
    <mergeCell ref="X8:X14"/>
    <mergeCell ref="C9:C14"/>
    <mergeCell ref="D9:D14"/>
    <mergeCell ref="E9:E14"/>
    <mergeCell ref="F10:H10"/>
    <mergeCell ref="J8:U8"/>
    <mergeCell ref="A8:A14"/>
    <mergeCell ref="B8:C8"/>
    <mergeCell ref="D8:E8"/>
    <mergeCell ref="G8:H8"/>
    <mergeCell ref="I8:I9"/>
    <mergeCell ref="B10:B14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X40"/>
  <sheetViews>
    <sheetView zoomScale="80" zoomScaleNormal="80" workbookViewId="0">
      <selection activeCell="A8" sqref="A8:A14"/>
    </sheetView>
  </sheetViews>
  <sheetFormatPr baseColWidth="10" defaultColWidth="11.42578125" defaultRowHeight="12.75" x14ac:dyDescent="0.2"/>
  <cols>
    <col min="1" max="1" width="24.7109375" style="19" customWidth="1"/>
    <col min="2" max="2" width="10.5703125" style="19" customWidth="1"/>
    <col min="3" max="3" width="18.140625" style="3" customWidth="1"/>
    <col min="4" max="4" width="7.28515625" style="19" customWidth="1"/>
    <col min="5" max="5" width="19.85546875" style="3" customWidth="1"/>
    <col min="6" max="6" width="11.5703125" style="19" customWidth="1"/>
    <col min="7" max="7" width="9" style="19" customWidth="1"/>
    <col min="8" max="8" width="38.140625" style="3" customWidth="1"/>
    <col min="9" max="21" width="15.28515625" style="142" customWidth="1"/>
    <col min="22" max="22" width="17.5703125" style="143" customWidth="1"/>
    <col min="23" max="23" width="13" style="3" customWidth="1"/>
    <col min="24" max="24" width="15.7109375" style="3" bestFit="1" customWidth="1"/>
    <col min="25" max="16384" width="11.42578125" style="3"/>
  </cols>
  <sheetData>
    <row r="1" spans="1:24" x14ac:dyDescent="0.2">
      <c r="E1" s="23" t="s">
        <v>4</v>
      </c>
      <c r="F1" s="85"/>
    </row>
    <row r="2" spans="1:24" x14ac:dyDescent="0.2">
      <c r="E2" s="706" t="str">
        <f>'[11]22111'!C2</f>
        <v>CLAVE DE LA UNIDAD RESPONSABLE (UR)</v>
      </c>
      <c r="F2" s="706"/>
      <c r="G2" s="706"/>
      <c r="H2" s="144">
        <f>'[11]22111'!F2</f>
        <v>306</v>
      </c>
      <c r="Q2" s="145"/>
      <c r="R2" s="145"/>
      <c r="T2" s="145"/>
      <c r="U2" s="145"/>
    </row>
    <row r="3" spans="1:24" x14ac:dyDescent="0.2">
      <c r="E3" s="707" t="str">
        <f>'[11]22111'!C3</f>
        <v>NOMBRE DE LA UNIDAD RESPONSABLE</v>
      </c>
      <c r="F3" s="707"/>
      <c r="G3" s="707"/>
      <c r="H3" s="146" t="str">
        <f>'[11]22111'!F3</f>
        <v>SECRETARÍA DE SEGURIDAD CIUDADANA, MOVILIDAD Y PROTECCIÓN CIVIL</v>
      </c>
    </row>
    <row r="4" spans="1:24" x14ac:dyDescent="0.2">
      <c r="E4" s="706" t="str">
        <f>'[11]22111'!C4</f>
        <v>CLAVE DE LA UNIDAD EJECUTORA (UE)</v>
      </c>
      <c r="F4" s="706"/>
      <c r="G4" s="706"/>
      <c r="H4" s="147">
        <f>'[11]22111'!F4</f>
        <v>30601</v>
      </c>
      <c r="S4" s="145"/>
      <c r="T4" s="145"/>
      <c r="U4" s="145"/>
      <c r="W4" s="48"/>
    </row>
    <row r="5" spans="1:24" x14ac:dyDescent="0.2">
      <c r="C5" s="148"/>
      <c r="E5" s="707" t="str">
        <f>'[11]22111'!C5</f>
        <v>NOMBRE DE LA UNIDAD EJECUTORA</v>
      </c>
      <c r="F5" s="707"/>
      <c r="G5" s="707"/>
      <c r="H5" s="146" t="str">
        <f>'[11]22111'!F5</f>
        <v>SECRETARÍA DE SEGURIDAD CIUDADANA, MOVILIDAD Y PROTECCIÓN CIVIL</v>
      </c>
      <c r="Q5" s="149"/>
      <c r="R5" s="149"/>
      <c r="T5" s="149"/>
      <c r="U5" s="708" t="s">
        <v>303</v>
      </c>
      <c r="V5" s="709"/>
      <c r="W5" s="704">
        <v>44943</v>
      </c>
      <c r="X5" s="705"/>
    </row>
    <row r="6" spans="1:24" ht="14.25" customHeight="1" x14ac:dyDescent="0.2">
      <c r="A6" s="18"/>
      <c r="B6" s="85"/>
      <c r="C6" s="18"/>
      <c r="D6" s="85"/>
      <c r="E6" s="18"/>
      <c r="F6" s="18"/>
      <c r="G6" s="85"/>
      <c r="H6" s="18"/>
      <c r="I6" s="150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2"/>
      <c r="W6" s="18"/>
      <c r="X6" s="18"/>
    </row>
    <row r="7" spans="1:24" ht="21" customHeight="1" x14ac:dyDescent="0.2">
      <c r="A7" s="18"/>
      <c r="B7" s="85"/>
      <c r="C7" s="18"/>
      <c r="D7" s="85"/>
      <c r="E7" s="153"/>
      <c r="F7" s="18"/>
      <c r="G7" s="85"/>
      <c r="H7" s="18"/>
      <c r="I7" s="150"/>
      <c r="J7" s="151"/>
      <c r="K7" s="151"/>
      <c r="M7" s="151"/>
      <c r="N7" s="151"/>
      <c r="O7" s="151"/>
      <c r="P7" s="151"/>
      <c r="Q7" s="151"/>
      <c r="R7" s="151"/>
      <c r="S7" s="151"/>
      <c r="T7" s="151"/>
      <c r="U7" s="151"/>
      <c r="V7" s="152"/>
      <c r="W7" s="85"/>
      <c r="X7" s="85"/>
    </row>
    <row r="8" spans="1:24" s="86" customFormat="1" ht="26.25" customHeight="1" x14ac:dyDescent="0.25">
      <c r="A8" s="710" t="str">
        <f>'[11]22111'!A9</f>
        <v>CLAVE DEL PROGRAMA PRESUPUESTARIO</v>
      </c>
      <c r="B8" s="710" t="s">
        <v>0</v>
      </c>
      <c r="C8" s="710"/>
      <c r="D8" s="651" t="s">
        <v>1</v>
      </c>
      <c r="E8" s="651"/>
      <c r="F8" s="47" t="s">
        <v>20</v>
      </c>
      <c r="G8" s="711" t="s">
        <v>2</v>
      </c>
      <c r="H8" s="712"/>
      <c r="I8" s="713" t="s">
        <v>274</v>
      </c>
      <c r="J8" s="723" t="s">
        <v>25</v>
      </c>
      <c r="K8" s="724"/>
      <c r="L8" s="724"/>
      <c r="M8" s="724"/>
      <c r="N8" s="724"/>
      <c r="O8" s="724"/>
      <c r="P8" s="724"/>
      <c r="Q8" s="724"/>
      <c r="R8" s="724"/>
      <c r="S8" s="724"/>
      <c r="T8" s="724"/>
      <c r="U8" s="725"/>
      <c r="V8" s="714" t="s">
        <v>34</v>
      </c>
      <c r="W8" s="716" t="s">
        <v>7</v>
      </c>
      <c r="X8" s="716" t="s">
        <v>8</v>
      </c>
    </row>
    <row r="9" spans="1:24" s="86" customFormat="1" ht="34.5" customHeight="1" x14ac:dyDescent="0.25">
      <c r="A9" s="710"/>
      <c r="B9" s="651" t="s">
        <v>3</v>
      </c>
      <c r="C9" s="651" t="s">
        <v>5</v>
      </c>
      <c r="D9" s="651" t="s">
        <v>3</v>
      </c>
      <c r="E9" s="651" t="s">
        <v>5</v>
      </c>
      <c r="F9" s="47" t="s">
        <v>3</v>
      </c>
      <c r="G9" s="47" t="s">
        <v>3</v>
      </c>
      <c r="H9" s="47" t="s">
        <v>5</v>
      </c>
      <c r="I9" s="713"/>
      <c r="J9" s="154" t="s">
        <v>333</v>
      </c>
      <c r="K9" s="154" t="s">
        <v>334</v>
      </c>
      <c r="L9" s="154" t="s">
        <v>335</v>
      </c>
      <c r="M9" s="154" t="s">
        <v>336</v>
      </c>
      <c r="N9" s="154" t="s">
        <v>337</v>
      </c>
      <c r="O9" s="154" t="s">
        <v>338</v>
      </c>
      <c r="P9" s="154" t="s">
        <v>339</v>
      </c>
      <c r="Q9" s="154" t="s">
        <v>340</v>
      </c>
      <c r="R9" s="154" t="s">
        <v>341</v>
      </c>
      <c r="S9" s="154" t="s">
        <v>342</v>
      </c>
      <c r="T9" s="154" t="s">
        <v>343</v>
      </c>
      <c r="U9" s="154" t="s">
        <v>344</v>
      </c>
      <c r="V9" s="715"/>
      <c r="W9" s="717"/>
      <c r="X9" s="717"/>
    </row>
    <row r="10" spans="1:24" s="86" customFormat="1" ht="24" customHeight="1" x14ac:dyDescent="0.25">
      <c r="A10" s="710"/>
      <c r="B10" s="651"/>
      <c r="C10" s="651"/>
      <c r="D10" s="651"/>
      <c r="E10" s="651"/>
      <c r="F10" s="719"/>
      <c r="G10" s="720"/>
      <c r="H10" s="721"/>
      <c r="I10" s="155">
        <v>37341447.810000002</v>
      </c>
      <c r="J10" s="155">
        <f t="shared" ref="J10:U10" si="0">SUM(J15:J38)</f>
        <v>0</v>
      </c>
      <c r="K10" s="155">
        <f t="shared" si="0"/>
        <v>205787.88</v>
      </c>
      <c r="L10" s="155">
        <f t="shared" si="0"/>
        <v>3486848.5199999996</v>
      </c>
      <c r="M10" s="155">
        <f t="shared" si="0"/>
        <v>916666.5164000009</v>
      </c>
      <c r="N10" s="155">
        <f t="shared" si="0"/>
        <v>8383465.9000000004</v>
      </c>
      <c r="O10" s="155">
        <f t="shared" si="0"/>
        <v>983441.76</v>
      </c>
      <c r="P10" s="155">
        <f t="shared" si="0"/>
        <v>16085153.580000002</v>
      </c>
      <c r="Q10" s="155">
        <f t="shared" si="0"/>
        <v>2688546.28</v>
      </c>
      <c r="R10" s="155">
        <f t="shared" si="0"/>
        <v>274178.62</v>
      </c>
      <c r="S10" s="155">
        <f t="shared" si="0"/>
        <v>237511.26</v>
      </c>
      <c r="T10" s="155">
        <f t="shared" si="0"/>
        <v>229933.75000000003</v>
      </c>
      <c r="U10" s="155">
        <f t="shared" si="0"/>
        <v>242235.18</v>
      </c>
      <c r="V10" s="155">
        <f t="shared" ref="V10:V14" si="1">SUM(J10:U10)</f>
        <v>33733769.246400006</v>
      </c>
      <c r="W10" s="717"/>
      <c r="X10" s="717"/>
    </row>
    <row r="11" spans="1:24" s="86" customFormat="1" ht="17.25" customHeight="1" x14ac:dyDescent="0.25">
      <c r="A11" s="710"/>
      <c r="B11" s="651"/>
      <c r="C11" s="651"/>
      <c r="D11" s="651"/>
      <c r="E11" s="651"/>
      <c r="F11" s="156">
        <v>2000</v>
      </c>
      <c r="G11" s="722"/>
      <c r="H11" s="722"/>
      <c r="I11" s="157">
        <f>SUM(I15:I33)</f>
        <v>29464104.246399999</v>
      </c>
      <c r="J11" s="157">
        <f>SUM(J15:J33)</f>
        <v>0</v>
      </c>
      <c r="K11" s="157">
        <f t="shared" ref="K11:U11" si="2">SUM(K15:K33)</f>
        <v>205787.88</v>
      </c>
      <c r="L11" s="157">
        <f t="shared" si="2"/>
        <v>3111625.4799999995</v>
      </c>
      <c r="M11" s="157">
        <f t="shared" si="2"/>
        <v>686271.91640000092</v>
      </c>
      <c r="N11" s="157">
        <f t="shared" si="2"/>
        <v>8157367.46</v>
      </c>
      <c r="O11" s="157">
        <f t="shared" si="2"/>
        <v>90195.8</v>
      </c>
      <c r="P11" s="157">
        <f t="shared" si="2"/>
        <v>15858861.180000002</v>
      </c>
      <c r="Q11" s="157">
        <f t="shared" si="2"/>
        <v>1273979.8399999999</v>
      </c>
      <c r="R11" s="157">
        <f t="shared" si="2"/>
        <v>6831.62</v>
      </c>
      <c r="S11" s="157">
        <f t="shared" si="2"/>
        <v>14561.3</v>
      </c>
      <c r="T11" s="157">
        <f t="shared" si="2"/>
        <v>2296.79</v>
      </c>
      <c r="U11" s="157">
        <f t="shared" si="2"/>
        <v>56324.979999999996</v>
      </c>
      <c r="V11" s="158">
        <f>SUM(J11:U11)</f>
        <v>29464104.246400006</v>
      </c>
      <c r="W11" s="717"/>
      <c r="X11" s="717"/>
    </row>
    <row r="12" spans="1:24" s="86" customFormat="1" ht="17.25" customHeight="1" x14ac:dyDescent="0.25">
      <c r="A12" s="710"/>
      <c r="B12" s="651"/>
      <c r="C12" s="651"/>
      <c r="D12" s="651"/>
      <c r="E12" s="651"/>
      <c r="F12" s="156">
        <v>3000</v>
      </c>
      <c r="G12" s="722"/>
      <c r="H12" s="722"/>
      <c r="I12" s="157">
        <f>SUM(I34:I35)</f>
        <v>2471000</v>
      </c>
      <c r="J12" s="157">
        <f>SUM(J34:J35)</f>
        <v>0</v>
      </c>
      <c r="K12" s="157">
        <f t="shared" ref="K12:U12" si="3">SUM(K34:K35)</f>
        <v>0</v>
      </c>
      <c r="L12" s="157">
        <f t="shared" si="3"/>
        <v>283612.03999999998</v>
      </c>
      <c r="M12" s="157">
        <f t="shared" si="3"/>
        <v>230394.59999999998</v>
      </c>
      <c r="N12" s="157">
        <f t="shared" si="3"/>
        <v>226098.44</v>
      </c>
      <c r="O12" s="157">
        <f t="shared" si="3"/>
        <v>193245.96000000002</v>
      </c>
      <c r="P12" s="157">
        <f t="shared" si="3"/>
        <v>226292.40000000002</v>
      </c>
      <c r="Q12" s="157">
        <f t="shared" si="3"/>
        <v>407512.44</v>
      </c>
      <c r="R12" s="157">
        <f t="shared" si="3"/>
        <v>267347</v>
      </c>
      <c r="S12" s="157">
        <f t="shared" si="3"/>
        <v>222949.96000000002</v>
      </c>
      <c r="T12" s="157">
        <f t="shared" si="3"/>
        <v>227636.96000000002</v>
      </c>
      <c r="U12" s="157">
        <f t="shared" si="3"/>
        <v>185910.2</v>
      </c>
      <c r="V12" s="158">
        <f t="shared" si="1"/>
        <v>2471000</v>
      </c>
      <c r="W12" s="717"/>
      <c r="X12" s="717"/>
    </row>
    <row r="13" spans="1:24" s="86" customFormat="1" ht="17.25" customHeight="1" x14ac:dyDescent="0.25">
      <c r="A13" s="710"/>
      <c r="B13" s="651"/>
      <c r="C13" s="651"/>
      <c r="D13" s="651"/>
      <c r="E13" s="651"/>
      <c r="F13" s="156">
        <v>4000</v>
      </c>
      <c r="G13" s="722"/>
      <c r="H13" s="722"/>
      <c r="I13" s="157">
        <v>0</v>
      </c>
      <c r="J13" s="157">
        <v>0</v>
      </c>
      <c r="K13" s="157">
        <v>0</v>
      </c>
      <c r="L13" s="157">
        <v>0</v>
      </c>
      <c r="M13" s="157">
        <v>0</v>
      </c>
      <c r="N13" s="157">
        <v>0</v>
      </c>
      <c r="O13" s="157">
        <v>0</v>
      </c>
      <c r="P13" s="157">
        <v>0</v>
      </c>
      <c r="Q13" s="157">
        <v>0</v>
      </c>
      <c r="R13" s="157">
        <v>0</v>
      </c>
      <c r="S13" s="157">
        <v>0</v>
      </c>
      <c r="T13" s="157">
        <v>0</v>
      </c>
      <c r="U13" s="157">
        <v>0</v>
      </c>
      <c r="V13" s="158">
        <v>0</v>
      </c>
      <c r="W13" s="717"/>
      <c r="X13" s="717"/>
    </row>
    <row r="14" spans="1:24" s="86" customFormat="1" ht="17.25" customHeight="1" x14ac:dyDescent="0.25">
      <c r="A14" s="710"/>
      <c r="B14" s="651"/>
      <c r="C14" s="651"/>
      <c r="D14" s="651"/>
      <c r="E14" s="651"/>
      <c r="F14" s="156">
        <v>5000</v>
      </c>
      <c r="G14" s="722"/>
      <c r="H14" s="722"/>
      <c r="I14" s="157">
        <f>SUM(I36:I40)</f>
        <v>1908981</v>
      </c>
      <c r="J14" s="157">
        <f>SUM(J36:J40)</f>
        <v>0</v>
      </c>
      <c r="K14" s="157">
        <f t="shared" ref="K14:U14" si="4">SUM(K36:K40)</f>
        <v>0</v>
      </c>
      <c r="L14" s="157">
        <f t="shared" si="4"/>
        <v>91611</v>
      </c>
      <c r="M14" s="157">
        <f t="shared" si="4"/>
        <v>0</v>
      </c>
      <c r="N14" s="157">
        <f t="shared" si="4"/>
        <v>0</v>
      </c>
      <c r="O14" s="157">
        <f t="shared" si="4"/>
        <v>700000</v>
      </c>
      <c r="P14" s="157">
        <f t="shared" si="4"/>
        <v>0</v>
      </c>
      <c r="Q14" s="157">
        <f t="shared" si="4"/>
        <v>1117370</v>
      </c>
      <c r="R14" s="157">
        <f t="shared" si="4"/>
        <v>0</v>
      </c>
      <c r="S14" s="157">
        <f t="shared" si="4"/>
        <v>0</v>
      </c>
      <c r="T14" s="157">
        <f t="shared" si="4"/>
        <v>0</v>
      </c>
      <c r="U14" s="157">
        <f t="shared" si="4"/>
        <v>0</v>
      </c>
      <c r="V14" s="158">
        <f t="shared" si="1"/>
        <v>1908981</v>
      </c>
      <c r="W14" s="718"/>
      <c r="X14" s="718"/>
    </row>
    <row r="15" spans="1:24" s="74" customFormat="1" ht="30" customHeight="1" x14ac:dyDescent="0.25">
      <c r="A15" s="80">
        <f>'[11]22111'!$A$12</f>
        <v>0</v>
      </c>
      <c r="B15" s="80">
        <f>'[11]22111'!$F$2</f>
        <v>306</v>
      </c>
      <c r="C15" s="79" t="str">
        <f>'[11]22111'!$F$3</f>
        <v>SECRETARÍA DE SEGURIDAD CIUDADANA, MOVILIDAD Y PROTECCIÓN CIVIL</v>
      </c>
      <c r="D15" s="80">
        <f>'[11]22111'!$F$4</f>
        <v>30601</v>
      </c>
      <c r="E15" s="79" t="str">
        <f>'[11]22111'!$F$5</f>
        <v>SECRETARÍA DE SEGURIDAD CIUDADANA, MOVILIDAD Y PROTECCIÓN CIVIL</v>
      </c>
      <c r="F15" s="603">
        <v>2000</v>
      </c>
      <c r="G15" s="603">
        <v>21111</v>
      </c>
      <c r="H15" s="604" t="s">
        <v>132</v>
      </c>
      <c r="I15" s="629">
        <f>SUM(J15:U15)</f>
        <v>595999.99640000088</v>
      </c>
      <c r="J15" s="591">
        <v>0</v>
      </c>
      <c r="K15" s="591">
        <v>0</v>
      </c>
      <c r="L15" s="591">
        <v>0</v>
      </c>
      <c r="M15" s="591">
        <v>590775.88640000089</v>
      </c>
      <c r="N15" s="591">
        <v>0</v>
      </c>
      <c r="O15" s="591">
        <v>0</v>
      </c>
      <c r="P15" s="591">
        <v>0</v>
      </c>
      <c r="Q15" s="591">
        <v>0</v>
      </c>
      <c r="R15" s="591">
        <v>0</v>
      </c>
      <c r="S15" s="591">
        <v>0</v>
      </c>
      <c r="T15" s="591">
        <v>0</v>
      </c>
      <c r="U15" s="591">
        <v>5224.1099999999997</v>
      </c>
      <c r="V15" s="592">
        <f>SUM(J15:U15)</f>
        <v>595999.99640000088</v>
      </c>
      <c r="W15" s="160"/>
      <c r="X15" s="160"/>
    </row>
    <row r="16" spans="1:24" s="74" customFormat="1" ht="30" customHeight="1" x14ac:dyDescent="0.25">
      <c r="A16" s="80">
        <f>'[11]22111'!$A$12</f>
        <v>0</v>
      </c>
      <c r="B16" s="80">
        <f>'[11]22111'!$F$2</f>
        <v>306</v>
      </c>
      <c r="C16" s="79" t="str">
        <f>'[11]22111'!$F$3</f>
        <v>SECRETARÍA DE SEGURIDAD CIUDADANA, MOVILIDAD Y PROTECCIÓN CIVIL</v>
      </c>
      <c r="D16" s="80">
        <f>'[11]22111'!$F$4</f>
        <v>30601</v>
      </c>
      <c r="E16" s="79" t="str">
        <f>'[11]22111'!$F$5</f>
        <v>SECRETARÍA DE SEGURIDAD CIUDADANA, MOVILIDAD Y PROTECCIÓN CIVIL</v>
      </c>
      <c r="F16" s="603">
        <v>2000</v>
      </c>
      <c r="G16" s="603">
        <v>22111</v>
      </c>
      <c r="H16" s="604" t="s">
        <v>140</v>
      </c>
      <c r="I16" s="629">
        <v>332000</v>
      </c>
      <c r="J16" s="591">
        <v>0</v>
      </c>
      <c r="K16" s="591">
        <v>0</v>
      </c>
      <c r="L16" s="591">
        <v>0</v>
      </c>
      <c r="M16" s="591">
        <v>0</v>
      </c>
      <c r="N16" s="591">
        <v>0</v>
      </c>
      <c r="O16" s="591">
        <v>0</v>
      </c>
      <c r="P16" s="591">
        <v>332000</v>
      </c>
      <c r="Q16" s="591">
        <v>0</v>
      </c>
      <c r="R16" s="591">
        <v>0</v>
      </c>
      <c r="S16" s="591">
        <v>0</v>
      </c>
      <c r="T16" s="591">
        <v>0</v>
      </c>
      <c r="U16" s="591">
        <v>0</v>
      </c>
      <c r="V16" s="592">
        <f t="shared" ref="V16:V33" si="5">SUM(J16:U16)</f>
        <v>332000</v>
      </c>
      <c r="W16" s="160"/>
      <c r="X16" s="160"/>
    </row>
    <row r="17" spans="1:24" s="74" customFormat="1" ht="39.950000000000003" customHeight="1" x14ac:dyDescent="0.25">
      <c r="A17" s="80">
        <f>'[11]22111'!$A$12</f>
        <v>0</v>
      </c>
      <c r="B17" s="80">
        <f>'[11]22111'!$F$2</f>
        <v>306</v>
      </c>
      <c r="C17" s="79" t="str">
        <f>'[11]22111'!$F$3</f>
        <v>SECRETARÍA DE SEGURIDAD CIUDADANA, MOVILIDAD Y PROTECCIÓN CIVIL</v>
      </c>
      <c r="D17" s="80">
        <f>'[11]22111'!$F$4</f>
        <v>30601</v>
      </c>
      <c r="E17" s="79" t="str">
        <f>'[11]22111'!$F$5</f>
        <v>SECRETARÍA DE SEGURIDAD CIUDADANA, MOVILIDAD Y PROTECCIÓN CIVIL</v>
      </c>
      <c r="F17" s="80">
        <v>2000</v>
      </c>
      <c r="G17" s="80">
        <v>21411</v>
      </c>
      <c r="H17" s="159" t="s">
        <v>135</v>
      </c>
      <c r="I17" s="591">
        <f t="shared" ref="I17:I40" si="6">SUM(J17:U17)</f>
        <v>49300</v>
      </c>
      <c r="J17" s="591">
        <v>0</v>
      </c>
      <c r="K17" s="591">
        <v>0</v>
      </c>
      <c r="L17" s="591">
        <v>47145.36</v>
      </c>
      <c r="M17" s="591">
        <v>0</v>
      </c>
      <c r="N17" s="591">
        <v>0</v>
      </c>
      <c r="O17" s="591">
        <v>0</v>
      </c>
      <c r="P17" s="591">
        <v>0</v>
      </c>
      <c r="Q17" s="591">
        <v>0</v>
      </c>
      <c r="R17" s="591">
        <v>0</v>
      </c>
      <c r="S17" s="591">
        <v>0</v>
      </c>
      <c r="T17" s="591">
        <v>0</v>
      </c>
      <c r="U17" s="591">
        <v>2154.64</v>
      </c>
      <c r="V17" s="592">
        <f t="shared" si="5"/>
        <v>49300</v>
      </c>
      <c r="W17" s="161"/>
      <c r="X17" s="161"/>
    </row>
    <row r="18" spans="1:24" s="74" customFormat="1" ht="20.25" customHeight="1" x14ac:dyDescent="0.25">
      <c r="A18" s="80">
        <f>'[11]22111'!$A$12</f>
        <v>0</v>
      </c>
      <c r="B18" s="80">
        <f>'[11]22111'!$F$2</f>
        <v>306</v>
      </c>
      <c r="C18" s="79" t="str">
        <f>'[11]22111'!$F$3</f>
        <v>SECRETARÍA DE SEGURIDAD CIUDADANA, MOVILIDAD Y PROTECCIÓN CIVIL</v>
      </c>
      <c r="D18" s="80">
        <f>'[11]22111'!$F$4</f>
        <v>30601</v>
      </c>
      <c r="E18" s="79" t="str">
        <f>'[11]22111'!$F$5</f>
        <v>SECRETARÍA DE SEGURIDAD CIUDADANA, MOVILIDAD Y PROTECCIÓN CIVIL</v>
      </c>
      <c r="F18" s="80">
        <v>2000</v>
      </c>
      <c r="G18" s="80">
        <v>21611</v>
      </c>
      <c r="H18" s="159" t="s">
        <v>137</v>
      </c>
      <c r="I18" s="591">
        <f t="shared" si="6"/>
        <v>71200</v>
      </c>
      <c r="J18" s="591">
        <v>0</v>
      </c>
      <c r="K18" s="591">
        <v>11087.880000000001</v>
      </c>
      <c r="L18" s="591">
        <v>0</v>
      </c>
      <c r="M18" s="591">
        <v>0</v>
      </c>
      <c r="N18" s="591">
        <v>0</v>
      </c>
      <c r="O18" s="591">
        <v>0</v>
      </c>
      <c r="P18" s="591">
        <v>21221.46</v>
      </c>
      <c r="Q18" s="591">
        <v>4480.6399999999994</v>
      </c>
      <c r="R18" s="591">
        <v>6831.62</v>
      </c>
      <c r="S18" s="591">
        <v>14561.3</v>
      </c>
      <c r="T18" s="591">
        <v>2296.79</v>
      </c>
      <c r="U18" s="591">
        <v>10720.31</v>
      </c>
      <c r="V18" s="592">
        <f t="shared" si="5"/>
        <v>71200</v>
      </c>
      <c r="W18" s="162"/>
      <c r="X18" s="161"/>
    </row>
    <row r="19" spans="1:24" s="74" customFormat="1" ht="30" customHeight="1" x14ac:dyDescent="0.25">
      <c r="A19" s="80">
        <f>'[11]22111'!$A$12</f>
        <v>0</v>
      </c>
      <c r="B19" s="80">
        <f>'[11]22111'!$F$2</f>
        <v>306</v>
      </c>
      <c r="C19" s="79" t="str">
        <f>'[11]22111'!$F$3</f>
        <v>SECRETARÍA DE SEGURIDAD CIUDADANA, MOVILIDAD Y PROTECCIÓN CIVIL</v>
      </c>
      <c r="D19" s="80">
        <f>'[11]22111'!$F$4</f>
        <v>30601</v>
      </c>
      <c r="E19" s="79" t="str">
        <f>'[11]22111'!$F$5</f>
        <v>SECRETARÍA DE SEGURIDAD CIUDADANA, MOVILIDAD Y PROTECCIÓN CIVIL</v>
      </c>
      <c r="F19" s="80">
        <v>2000</v>
      </c>
      <c r="G19" s="80">
        <v>22111</v>
      </c>
      <c r="H19" s="159" t="s">
        <v>140</v>
      </c>
      <c r="I19" s="629">
        <f t="shared" si="6"/>
        <v>332000</v>
      </c>
      <c r="J19" s="590">
        <v>0</v>
      </c>
      <c r="K19" s="590">
        <v>0</v>
      </c>
      <c r="L19" s="590">
        <v>0</v>
      </c>
      <c r="M19" s="590">
        <v>0</v>
      </c>
      <c r="N19" s="590">
        <v>0</v>
      </c>
      <c r="O19" s="590">
        <v>0</v>
      </c>
      <c r="P19" s="590">
        <v>332000</v>
      </c>
      <c r="Q19" s="590">
        <v>0</v>
      </c>
      <c r="R19" s="590">
        <v>0</v>
      </c>
      <c r="S19" s="590">
        <v>0</v>
      </c>
      <c r="T19" s="590">
        <v>0</v>
      </c>
      <c r="U19" s="590">
        <v>0</v>
      </c>
      <c r="V19" s="592">
        <f t="shared" si="5"/>
        <v>332000</v>
      </c>
      <c r="W19" s="161"/>
      <c r="X19" s="161"/>
    </row>
    <row r="20" spans="1:24" s="74" customFormat="1" ht="20.25" customHeight="1" x14ac:dyDescent="0.25">
      <c r="A20" s="80">
        <f>'[11]22111'!$A$12</f>
        <v>0</v>
      </c>
      <c r="B20" s="80">
        <f>'[11]22111'!$F$2</f>
        <v>306</v>
      </c>
      <c r="C20" s="79" t="str">
        <f>'[11]22111'!$F$3</f>
        <v>SECRETARÍA DE SEGURIDAD CIUDADANA, MOVILIDAD Y PROTECCIÓN CIVIL</v>
      </c>
      <c r="D20" s="80">
        <f>'[11]22111'!$F$4</f>
        <v>30601</v>
      </c>
      <c r="E20" s="79" t="str">
        <f>'[11]22111'!$F$5</f>
        <v>SECRETARÍA DE SEGURIDAD CIUDADANA, MOVILIDAD Y PROTECCIÓN CIVIL</v>
      </c>
      <c r="F20" s="80">
        <v>2000</v>
      </c>
      <c r="G20" s="80">
        <v>24611</v>
      </c>
      <c r="H20" s="159" t="s">
        <v>148</v>
      </c>
      <c r="I20" s="629">
        <f t="shared" si="6"/>
        <v>165361.19999999998</v>
      </c>
      <c r="J20" s="590">
        <v>0</v>
      </c>
      <c r="K20" s="590">
        <v>0</v>
      </c>
      <c r="L20" s="590">
        <v>99889.7</v>
      </c>
      <c r="M20" s="590">
        <v>0</v>
      </c>
      <c r="N20" s="590">
        <v>0</v>
      </c>
      <c r="O20" s="590">
        <v>0</v>
      </c>
      <c r="P20" s="590">
        <v>0</v>
      </c>
      <c r="Q20" s="590">
        <v>65361.2</v>
      </c>
      <c r="R20" s="590">
        <v>0</v>
      </c>
      <c r="S20" s="590">
        <v>0</v>
      </c>
      <c r="T20" s="590">
        <v>0</v>
      </c>
      <c r="U20" s="590">
        <v>110.3</v>
      </c>
      <c r="V20" s="592">
        <f t="shared" si="5"/>
        <v>165361.19999999998</v>
      </c>
      <c r="W20" s="161"/>
      <c r="X20" s="161"/>
    </row>
    <row r="21" spans="1:24" s="74" customFormat="1" ht="30" customHeight="1" x14ac:dyDescent="0.25">
      <c r="A21" s="80">
        <f>'[11]22111'!$A$12</f>
        <v>0</v>
      </c>
      <c r="B21" s="80">
        <f>'[11]22111'!$F$2</f>
        <v>306</v>
      </c>
      <c r="C21" s="79" t="str">
        <f>'[11]22111'!$F$3</f>
        <v>SECRETARÍA DE SEGURIDAD CIUDADANA, MOVILIDAD Y PROTECCIÓN CIVIL</v>
      </c>
      <c r="D21" s="80">
        <f>'[11]22111'!$F$4</f>
        <v>30601</v>
      </c>
      <c r="E21" s="79" t="str">
        <f>'[11]22111'!$F$5</f>
        <v>SECRETARÍA DE SEGURIDAD CIUDADANA, MOVILIDAD Y PROTECCIÓN CIVIL</v>
      </c>
      <c r="F21" s="80">
        <v>2000</v>
      </c>
      <c r="G21" s="80">
        <v>24711</v>
      </c>
      <c r="H21" s="159" t="s">
        <v>149</v>
      </c>
      <c r="I21" s="591">
        <f t="shared" si="6"/>
        <v>40000</v>
      </c>
      <c r="J21" s="590">
        <v>0</v>
      </c>
      <c r="K21" s="590">
        <v>0</v>
      </c>
      <c r="L21" s="590">
        <v>0</v>
      </c>
      <c r="M21" s="590">
        <v>0</v>
      </c>
      <c r="N21" s="590">
        <v>0</v>
      </c>
      <c r="O21" s="590">
        <v>2644.8</v>
      </c>
      <c r="P21" s="590">
        <v>0</v>
      </c>
      <c r="Q21" s="590">
        <v>0</v>
      </c>
      <c r="R21" s="590">
        <v>0</v>
      </c>
      <c r="S21" s="590">
        <v>0</v>
      </c>
      <c r="T21" s="590">
        <v>0</v>
      </c>
      <c r="U21" s="590">
        <v>37355.199999999997</v>
      </c>
      <c r="V21" s="592">
        <f t="shared" si="5"/>
        <v>40000</v>
      </c>
      <c r="W21" s="161"/>
      <c r="X21" s="161"/>
    </row>
    <row r="22" spans="1:24" s="74" customFormat="1" ht="30" customHeight="1" x14ac:dyDescent="0.25">
      <c r="A22" s="80">
        <f>'[11]22111'!$A$12</f>
        <v>0</v>
      </c>
      <c r="B22" s="80">
        <f>'[11]22111'!$F$2</f>
        <v>306</v>
      </c>
      <c r="C22" s="79" t="str">
        <f>'[11]22111'!$F$3</f>
        <v>SECRETARÍA DE SEGURIDAD CIUDADANA, MOVILIDAD Y PROTECCIÓN CIVIL</v>
      </c>
      <c r="D22" s="80">
        <f>'[11]22111'!$F$4</f>
        <v>30601</v>
      </c>
      <c r="E22" s="79" t="str">
        <f>'[11]22111'!$F$5</f>
        <v>SECRETARÍA DE SEGURIDAD CIUDADANA, MOVILIDAD Y PROTECCIÓN CIVIL</v>
      </c>
      <c r="F22" s="80">
        <v>2000</v>
      </c>
      <c r="G22" s="80">
        <v>24911</v>
      </c>
      <c r="H22" s="159" t="s">
        <v>151</v>
      </c>
      <c r="I22" s="629">
        <f t="shared" si="6"/>
        <v>1159138</v>
      </c>
      <c r="J22" s="590">
        <v>0</v>
      </c>
      <c r="K22" s="590">
        <v>0</v>
      </c>
      <c r="L22" s="590">
        <v>99313.73000000001</v>
      </c>
      <c r="M22" s="590">
        <v>95496.03</v>
      </c>
      <c r="N22" s="590">
        <v>20429.82</v>
      </c>
      <c r="O22" s="590">
        <v>0</v>
      </c>
      <c r="P22" s="590">
        <v>0</v>
      </c>
      <c r="Q22" s="607">
        <v>943138</v>
      </c>
      <c r="R22" s="590">
        <v>0</v>
      </c>
      <c r="S22" s="590">
        <v>0</v>
      </c>
      <c r="T22" s="590">
        <v>0</v>
      </c>
      <c r="U22" s="590">
        <v>760.42</v>
      </c>
      <c r="V22" s="592">
        <f t="shared" si="5"/>
        <v>1159138</v>
      </c>
      <c r="W22" s="161"/>
      <c r="X22" s="161"/>
    </row>
    <row r="23" spans="1:24" s="74" customFormat="1" ht="30" customHeight="1" x14ac:dyDescent="0.25">
      <c r="A23" s="80">
        <f>'[11]22111'!$A$12</f>
        <v>0</v>
      </c>
      <c r="B23" s="80">
        <f>'[11]22111'!$F$2</f>
        <v>306</v>
      </c>
      <c r="C23" s="79" t="str">
        <f>'[11]22111'!$F$3</f>
        <v>SECRETARÍA DE SEGURIDAD CIUDADANA, MOVILIDAD Y PROTECCIÓN CIVIL</v>
      </c>
      <c r="D23" s="80">
        <f>'[11]22111'!$F$4</f>
        <v>30601</v>
      </c>
      <c r="E23" s="79" t="str">
        <f>'[11]22111'!$F$5</f>
        <v>SECRETARÍA DE SEGURIDAD CIUDADANA, MOVILIDAD Y PROTECCIÓN CIVIL</v>
      </c>
      <c r="F23" s="80">
        <v>2000</v>
      </c>
      <c r="G23" s="80">
        <v>25611</v>
      </c>
      <c r="H23" s="159" t="s">
        <v>155</v>
      </c>
      <c r="I23" s="591">
        <f t="shared" si="6"/>
        <v>40400</v>
      </c>
      <c r="J23" s="590">
        <v>0</v>
      </c>
      <c r="K23" s="590">
        <v>0</v>
      </c>
      <c r="L23" s="590">
        <v>1105</v>
      </c>
      <c r="M23" s="590">
        <v>0</v>
      </c>
      <c r="N23" s="590">
        <v>0</v>
      </c>
      <c r="O23" s="590">
        <v>39295</v>
      </c>
      <c r="P23" s="590">
        <v>0</v>
      </c>
      <c r="Q23" s="590">
        <v>0</v>
      </c>
      <c r="R23" s="590">
        <v>0</v>
      </c>
      <c r="S23" s="590">
        <v>0</v>
      </c>
      <c r="T23" s="590">
        <v>0</v>
      </c>
      <c r="U23" s="590">
        <v>0</v>
      </c>
      <c r="V23" s="592">
        <f t="shared" si="5"/>
        <v>40400</v>
      </c>
      <c r="W23" s="161"/>
      <c r="X23" s="161"/>
    </row>
    <row r="24" spans="1:24" s="74" customFormat="1" ht="30" customHeight="1" x14ac:dyDescent="0.25">
      <c r="A24" s="80">
        <f>'[11]22111'!$A$12</f>
        <v>0</v>
      </c>
      <c r="B24" s="80">
        <f>'[11]22111'!$F$2</f>
        <v>306</v>
      </c>
      <c r="C24" s="79" t="str">
        <f>'[11]22111'!$F$3</f>
        <v>SECRETARÍA DE SEGURIDAD CIUDADANA, MOVILIDAD Y PROTECCIÓN CIVIL</v>
      </c>
      <c r="D24" s="80">
        <f>'[11]22111'!$F$4</f>
        <v>30601</v>
      </c>
      <c r="E24" s="79" t="str">
        <f>'[11]22111'!$F$5</f>
        <v>SECRETARÍA DE SEGURIDAD CIUDADANA, MOVILIDAD Y PROTECCIÓN CIVIL</v>
      </c>
      <c r="F24" s="80">
        <v>2000</v>
      </c>
      <c r="G24" s="603">
        <v>26111</v>
      </c>
      <c r="H24" s="604" t="s">
        <v>157</v>
      </c>
      <c r="I24" s="629">
        <f t="shared" si="6"/>
        <v>8476000</v>
      </c>
      <c r="J24" s="590">
        <v>0</v>
      </c>
      <c r="K24" s="590">
        <v>0</v>
      </c>
      <c r="L24" s="590">
        <v>339062.3600000001</v>
      </c>
      <c r="M24" s="590">
        <v>0</v>
      </c>
      <c r="N24" s="590">
        <v>8136937.6399999997</v>
      </c>
      <c r="O24" s="590">
        <v>0</v>
      </c>
      <c r="P24" s="590">
        <v>0</v>
      </c>
      <c r="Q24" s="590">
        <v>0</v>
      </c>
      <c r="R24" s="590">
        <v>0</v>
      </c>
      <c r="S24" s="590">
        <v>0</v>
      </c>
      <c r="T24" s="590">
        <v>0</v>
      </c>
      <c r="U24" s="590">
        <v>0</v>
      </c>
      <c r="V24" s="592">
        <f t="shared" si="5"/>
        <v>8476000</v>
      </c>
      <c r="W24" s="161"/>
      <c r="X24" s="161"/>
    </row>
    <row r="25" spans="1:24" s="74" customFormat="1" ht="20.25" customHeight="1" x14ac:dyDescent="0.25">
      <c r="A25" s="80">
        <f>'[11]22111'!$A$12</f>
        <v>0</v>
      </c>
      <c r="B25" s="80">
        <f>'[11]22111'!$F$2</f>
        <v>306</v>
      </c>
      <c r="C25" s="79" t="str">
        <f>'[11]22111'!$F$3</f>
        <v>SECRETARÍA DE SEGURIDAD CIUDADANA, MOVILIDAD Y PROTECCIÓN CIVIL</v>
      </c>
      <c r="D25" s="80">
        <f>'[11]22111'!$F$4</f>
        <v>30601</v>
      </c>
      <c r="E25" s="79" t="str">
        <f>'[11]22111'!$F$5</f>
        <v>SECRETARÍA DE SEGURIDAD CIUDADANA, MOVILIDAD Y PROTECCIÓN CIVIL</v>
      </c>
      <c r="F25" s="80">
        <v>2000</v>
      </c>
      <c r="G25" s="603">
        <v>27111</v>
      </c>
      <c r="H25" s="604" t="s">
        <v>158</v>
      </c>
      <c r="I25" s="629">
        <f t="shared" si="6"/>
        <v>14506825.43</v>
      </c>
      <c r="J25" s="590">
        <v>0</v>
      </c>
      <c r="K25" s="590">
        <v>0</v>
      </c>
      <c r="L25" s="590">
        <v>0</v>
      </c>
      <c r="M25" s="590">
        <v>0</v>
      </c>
      <c r="N25" s="590">
        <v>0</v>
      </c>
      <c r="O25" s="590">
        <v>0</v>
      </c>
      <c r="P25" s="590">
        <v>14506825.43</v>
      </c>
      <c r="Q25" s="590">
        <v>0</v>
      </c>
      <c r="R25" s="590">
        <v>0</v>
      </c>
      <c r="S25" s="590">
        <v>0</v>
      </c>
      <c r="T25" s="590">
        <v>0</v>
      </c>
      <c r="U25" s="590">
        <v>0</v>
      </c>
      <c r="V25" s="592">
        <f t="shared" si="5"/>
        <v>14506825.43</v>
      </c>
      <c r="W25" s="161"/>
      <c r="X25" s="161"/>
    </row>
    <row r="26" spans="1:24" s="74" customFormat="1" ht="30" customHeight="1" x14ac:dyDescent="0.25">
      <c r="A26" s="80">
        <f>'[11]22111'!$A$12</f>
        <v>0</v>
      </c>
      <c r="B26" s="80">
        <f>'[11]22111'!$F$2</f>
        <v>306</v>
      </c>
      <c r="C26" s="79" t="str">
        <f>'[11]22111'!$F$3</f>
        <v>SECRETARÍA DE SEGURIDAD CIUDADANA, MOVILIDAD Y PROTECCIÓN CIVIL</v>
      </c>
      <c r="D26" s="80">
        <f>'[11]22111'!$F$4</f>
        <v>30601</v>
      </c>
      <c r="E26" s="79" t="str">
        <f>'[11]22111'!$F$5</f>
        <v>SECRETARÍA DE SEGURIDAD CIUDADANA, MOVILIDAD Y PROTECCIÓN CIVIL</v>
      </c>
      <c r="F26" s="80">
        <v>2000</v>
      </c>
      <c r="G26" s="80">
        <v>27211</v>
      </c>
      <c r="H26" s="159" t="s">
        <v>159</v>
      </c>
      <c r="I26" s="629">
        <f t="shared" si="6"/>
        <v>493174.58</v>
      </c>
      <c r="J26" s="590">
        <v>0</v>
      </c>
      <c r="K26" s="590">
        <v>0</v>
      </c>
      <c r="L26" s="590">
        <v>0</v>
      </c>
      <c r="M26" s="590">
        <v>0</v>
      </c>
      <c r="N26" s="590">
        <v>0</v>
      </c>
      <c r="O26" s="590">
        <v>0</v>
      </c>
      <c r="P26" s="590">
        <v>493174.58</v>
      </c>
      <c r="Q26" s="590">
        <v>0</v>
      </c>
      <c r="R26" s="590">
        <v>0</v>
      </c>
      <c r="S26" s="590">
        <v>0</v>
      </c>
      <c r="T26" s="590">
        <v>0</v>
      </c>
      <c r="U26" s="590">
        <v>0</v>
      </c>
      <c r="V26" s="592">
        <f t="shared" si="5"/>
        <v>493174.58</v>
      </c>
      <c r="W26" s="161"/>
      <c r="X26" s="161"/>
    </row>
    <row r="27" spans="1:24" s="74" customFormat="1" ht="20.25" customHeight="1" x14ac:dyDescent="0.25">
      <c r="A27" s="80">
        <f>'[11]22111'!$A$12</f>
        <v>0</v>
      </c>
      <c r="B27" s="80">
        <f>'[11]22111'!$F$2</f>
        <v>306</v>
      </c>
      <c r="C27" s="79" t="str">
        <f>'[11]22111'!$F$3</f>
        <v>SECRETARÍA DE SEGURIDAD CIUDADANA, MOVILIDAD Y PROTECCIÓN CIVIL</v>
      </c>
      <c r="D27" s="80">
        <f>'[11]22111'!$F$4</f>
        <v>30601</v>
      </c>
      <c r="E27" s="79" t="str">
        <f>'[11]22111'!$F$5</f>
        <v>SECRETARÍA DE SEGURIDAD CIUDADANA, MOVILIDAD Y PROTECCIÓN CIVIL</v>
      </c>
      <c r="F27" s="80">
        <v>2000</v>
      </c>
      <c r="G27" s="80">
        <v>27411</v>
      </c>
      <c r="H27" s="159" t="s">
        <v>161</v>
      </c>
      <c r="I27" s="591">
        <f t="shared" si="6"/>
        <v>32000</v>
      </c>
      <c r="J27" s="590">
        <v>0</v>
      </c>
      <c r="K27" s="590">
        <v>0</v>
      </c>
      <c r="L27" s="590">
        <v>405</v>
      </c>
      <c r="M27" s="590">
        <v>0</v>
      </c>
      <c r="N27" s="590">
        <v>0</v>
      </c>
      <c r="O27" s="590">
        <v>30276</v>
      </c>
      <c r="P27" s="590">
        <v>1319</v>
      </c>
      <c r="Q27" s="590">
        <v>0</v>
      </c>
      <c r="R27" s="590">
        <v>0</v>
      </c>
      <c r="S27" s="590">
        <v>0</v>
      </c>
      <c r="T27" s="590">
        <v>0</v>
      </c>
      <c r="U27" s="590">
        <v>0</v>
      </c>
      <c r="V27" s="592">
        <f t="shared" si="5"/>
        <v>32000</v>
      </c>
      <c r="W27" s="161"/>
      <c r="X27" s="161"/>
    </row>
    <row r="28" spans="1:24" s="74" customFormat="1" ht="30" customHeight="1" x14ac:dyDescent="0.25">
      <c r="A28" s="80">
        <f>'[11]22111'!$A$12</f>
        <v>0</v>
      </c>
      <c r="B28" s="80">
        <f>'[11]22111'!$F$2</f>
        <v>306</v>
      </c>
      <c r="C28" s="79" t="str">
        <f>'[11]22111'!$F$3</f>
        <v>SECRETARÍA DE SEGURIDAD CIUDADANA, MOVILIDAD Y PROTECCIÓN CIVIL</v>
      </c>
      <c r="D28" s="80">
        <f>'[11]22111'!$F$4</f>
        <v>30601</v>
      </c>
      <c r="E28" s="79" t="str">
        <f>'[11]22111'!$F$5</f>
        <v>SECRETARÍA DE SEGURIDAD CIUDADANA, MOVILIDAD Y PROTECCIÓN CIVIL</v>
      </c>
      <c r="F28" s="80">
        <v>2000</v>
      </c>
      <c r="G28" s="80">
        <v>27511</v>
      </c>
      <c r="H28" s="159" t="s">
        <v>162</v>
      </c>
      <c r="I28" s="629">
        <f t="shared" si="6"/>
        <v>196000</v>
      </c>
      <c r="J28" s="590">
        <v>0</v>
      </c>
      <c r="K28" s="590">
        <v>194700</v>
      </c>
      <c r="L28" s="590">
        <v>0</v>
      </c>
      <c r="M28" s="590">
        <v>0</v>
      </c>
      <c r="N28" s="590">
        <v>0</v>
      </c>
      <c r="O28" s="590">
        <v>0</v>
      </c>
      <c r="P28" s="590">
        <v>1300</v>
      </c>
      <c r="Q28" s="590">
        <v>0</v>
      </c>
      <c r="R28" s="590">
        <v>0</v>
      </c>
      <c r="S28" s="590">
        <v>0</v>
      </c>
      <c r="T28" s="590">
        <v>0</v>
      </c>
      <c r="U28" s="590">
        <v>0</v>
      </c>
      <c r="V28" s="592">
        <f t="shared" si="5"/>
        <v>196000</v>
      </c>
      <c r="W28" s="161"/>
      <c r="X28" s="161"/>
    </row>
    <row r="29" spans="1:24" s="74" customFormat="1" ht="30" customHeight="1" x14ac:dyDescent="0.25">
      <c r="A29" s="80">
        <f>'[11]22111'!$A$12</f>
        <v>0</v>
      </c>
      <c r="B29" s="80">
        <f>'[11]22111'!$F$2</f>
        <v>306</v>
      </c>
      <c r="C29" s="79" t="str">
        <f>'[11]22111'!$F$3</f>
        <v>SECRETARÍA DE SEGURIDAD CIUDADANA, MOVILIDAD Y PROTECCIÓN CIVIL</v>
      </c>
      <c r="D29" s="80">
        <f>'[11]22111'!$F$4</f>
        <v>30601</v>
      </c>
      <c r="E29" s="79" t="str">
        <f>'[11]22111'!$F$5</f>
        <v>SECRETARÍA DE SEGURIDAD CIUDADANA, MOVILIDAD Y PROTECCIÓN CIVIL</v>
      </c>
      <c r="F29" s="80">
        <v>2000</v>
      </c>
      <c r="G29" s="80">
        <v>28311</v>
      </c>
      <c r="H29" s="159" t="s">
        <v>165</v>
      </c>
      <c r="I29" s="591">
        <f t="shared" si="6"/>
        <v>18000</v>
      </c>
      <c r="J29" s="590">
        <v>0</v>
      </c>
      <c r="K29" s="590">
        <v>0</v>
      </c>
      <c r="L29" s="590">
        <v>0</v>
      </c>
      <c r="M29" s="590">
        <v>0</v>
      </c>
      <c r="N29" s="590">
        <v>0</v>
      </c>
      <c r="O29" s="590">
        <v>17980</v>
      </c>
      <c r="P29" s="590">
        <v>20</v>
      </c>
      <c r="Q29" s="590">
        <v>0</v>
      </c>
      <c r="R29" s="590">
        <v>0</v>
      </c>
      <c r="S29" s="590">
        <v>0</v>
      </c>
      <c r="T29" s="590">
        <v>0</v>
      </c>
      <c r="U29" s="590">
        <v>0</v>
      </c>
      <c r="V29" s="592">
        <f t="shared" si="5"/>
        <v>18000</v>
      </c>
      <c r="W29" s="161"/>
      <c r="X29" s="161"/>
    </row>
    <row r="30" spans="1:24" s="74" customFormat="1" ht="20.25" customHeight="1" x14ac:dyDescent="0.25">
      <c r="A30" s="80">
        <f>'[11]22111'!$A$12</f>
        <v>0</v>
      </c>
      <c r="B30" s="80">
        <f>'[11]22111'!$F$2</f>
        <v>306</v>
      </c>
      <c r="C30" s="79" t="str">
        <f>'[11]22111'!$F$3</f>
        <v>SECRETARÍA DE SEGURIDAD CIUDADANA, MOVILIDAD Y PROTECCIÓN CIVIL</v>
      </c>
      <c r="D30" s="80">
        <f>'[11]22111'!$F$4</f>
        <v>30601</v>
      </c>
      <c r="E30" s="79" t="str">
        <f>'[11]22111'!$F$5</f>
        <v>SECRETARÍA DE SEGURIDAD CIUDADANA, MOVILIDAD Y PROTECCIÓN CIVIL</v>
      </c>
      <c r="F30" s="80">
        <v>2000</v>
      </c>
      <c r="G30" s="80">
        <v>29111</v>
      </c>
      <c r="H30" s="159" t="s">
        <v>166</v>
      </c>
      <c r="I30" s="629">
        <f t="shared" si="6"/>
        <v>170000</v>
      </c>
      <c r="J30" s="590">
        <v>0</v>
      </c>
      <c r="K30" s="590">
        <v>0</v>
      </c>
      <c r="L30" s="590">
        <v>19636</v>
      </c>
      <c r="M30" s="590">
        <v>0</v>
      </c>
      <c r="N30" s="590">
        <v>0</v>
      </c>
      <c r="O30" s="590">
        <v>0</v>
      </c>
      <c r="P30" s="590">
        <v>150364</v>
      </c>
      <c r="Q30" s="590">
        <v>0</v>
      </c>
      <c r="R30" s="590">
        <v>0</v>
      </c>
      <c r="S30" s="590">
        <v>0</v>
      </c>
      <c r="T30" s="590">
        <v>0</v>
      </c>
      <c r="U30" s="590">
        <v>0</v>
      </c>
      <c r="V30" s="592">
        <f t="shared" si="5"/>
        <v>170000</v>
      </c>
      <c r="W30" s="161"/>
      <c r="X30" s="161"/>
    </row>
    <row r="31" spans="1:24" s="74" customFormat="1" ht="39.950000000000003" customHeight="1" x14ac:dyDescent="0.25">
      <c r="A31" s="80">
        <f>'[11]22111'!$A$12</f>
        <v>0</v>
      </c>
      <c r="B31" s="80">
        <f>'[11]22111'!$F$2</f>
        <v>306</v>
      </c>
      <c r="C31" s="79" t="str">
        <f>'[11]22111'!$F$3</f>
        <v>SECRETARÍA DE SEGURIDAD CIUDADANA, MOVILIDAD Y PROTECCIÓN CIVIL</v>
      </c>
      <c r="D31" s="80">
        <f>'[11]22111'!$F$4</f>
        <v>30601</v>
      </c>
      <c r="E31" s="79" t="str">
        <f>'[11]22111'!$F$5</f>
        <v>SECRETARÍA DE SEGURIDAD CIUDADANA, MOVILIDAD Y PROTECCIÓN CIVIL</v>
      </c>
      <c r="F31" s="80">
        <v>2000</v>
      </c>
      <c r="G31" s="80">
        <v>29411</v>
      </c>
      <c r="H31" s="159" t="s">
        <v>169</v>
      </c>
      <c r="I31" s="591">
        <f t="shared" si="6"/>
        <v>99760</v>
      </c>
      <c r="J31" s="590">
        <v>0</v>
      </c>
      <c r="K31" s="590">
        <v>0</v>
      </c>
      <c r="L31" s="590">
        <v>99760</v>
      </c>
      <c r="M31" s="590">
        <v>0</v>
      </c>
      <c r="N31" s="590">
        <v>0</v>
      </c>
      <c r="O31" s="590">
        <v>0</v>
      </c>
      <c r="P31" s="590">
        <v>0</v>
      </c>
      <c r="Q31" s="590">
        <v>0</v>
      </c>
      <c r="R31" s="590">
        <v>0</v>
      </c>
      <c r="S31" s="590">
        <v>0</v>
      </c>
      <c r="T31" s="590">
        <v>0</v>
      </c>
      <c r="U31" s="590">
        <v>0</v>
      </c>
      <c r="V31" s="592">
        <f t="shared" si="5"/>
        <v>99760</v>
      </c>
      <c r="W31" s="161"/>
      <c r="X31" s="161"/>
    </row>
    <row r="32" spans="1:24" s="74" customFormat="1" ht="30" customHeight="1" x14ac:dyDescent="0.25">
      <c r="A32" s="80">
        <f>'[11]22111'!$A$12</f>
        <v>0</v>
      </c>
      <c r="B32" s="80">
        <f>'[11]22111'!$F$2</f>
        <v>306</v>
      </c>
      <c r="C32" s="79" t="str">
        <f>'[11]22111'!$F$3</f>
        <v>SECRETARÍA DE SEGURIDAD CIUDADANA, MOVILIDAD Y PROTECCIÓN CIVIL</v>
      </c>
      <c r="D32" s="80">
        <f>'[11]22111'!$F$4</f>
        <v>30601</v>
      </c>
      <c r="E32" s="79" t="str">
        <f>'[11]22111'!$F$5</f>
        <v>SECRETARÍA DE SEGURIDAD CIUDADANA, MOVILIDAD Y PROTECCIÓN CIVIL</v>
      </c>
      <c r="F32" s="603">
        <v>2000</v>
      </c>
      <c r="G32" s="603">
        <v>29611</v>
      </c>
      <c r="H32" s="604" t="s">
        <v>171</v>
      </c>
      <c r="I32" s="629">
        <f t="shared" si="6"/>
        <v>2425945.0399999991</v>
      </c>
      <c r="J32" s="590">
        <v>0</v>
      </c>
      <c r="K32" s="590">
        <v>0</v>
      </c>
      <c r="L32" s="590">
        <v>2405308.3299999991</v>
      </c>
      <c r="M32" s="590">
        <v>0</v>
      </c>
      <c r="N32" s="590">
        <v>0</v>
      </c>
      <c r="O32" s="590">
        <v>0</v>
      </c>
      <c r="P32" s="590">
        <v>20636.71</v>
      </c>
      <c r="Q32" s="590">
        <v>0</v>
      </c>
      <c r="R32" s="590">
        <v>0</v>
      </c>
      <c r="S32" s="590">
        <v>0</v>
      </c>
      <c r="T32" s="590">
        <v>0</v>
      </c>
      <c r="U32" s="590">
        <v>0</v>
      </c>
      <c r="V32" s="592">
        <f t="shared" si="5"/>
        <v>2425945.0399999991</v>
      </c>
      <c r="W32" s="161"/>
      <c r="X32" s="161"/>
    </row>
    <row r="33" spans="1:24" s="74" customFormat="1" ht="39.950000000000003" customHeight="1" x14ac:dyDescent="0.25">
      <c r="A33" s="80">
        <f>'[11]22111'!$A$12</f>
        <v>0</v>
      </c>
      <c r="B33" s="80">
        <f>'[11]22111'!$F$2</f>
        <v>306</v>
      </c>
      <c r="C33" s="79" t="str">
        <f>'[11]22111'!$F$3</f>
        <v>SECRETARÍA DE SEGURIDAD CIUDADANA, MOVILIDAD Y PROTECCIÓN CIVIL</v>
      </c>
      <c r="D33" s="80">
        <f>'[11]22111'!$F$4</f>
        <v>30601</v>
      </c>
      <c r="E33" s="79" t="str">
        <f>'[11]22111'!$F$5</f>
        <v>SECRETARÍA DE SEGURIDAD CIUDADANA, MOVILIDAD Y PROTECCIÓN CIVIL</v>
      </c>
      <c r="F33" s="80">
        <v>2000</v>
      </c>
      <c r="G33" s="80">
        <v>29811</v>
      </c>
      <c r="H33" s="159" t="s">
        <v>173</v>
      </c>
      <c r="I33" s="629">
        <f t="shared" si="6"/>
        <v>261000</v>
      </c>
      <c r="J33" s="590">
        <v>0</v>
      </c>
      <c r="K33" s="590">
        <v>0</v>
      </c>
      <c r="L33" s="590">
        <v>0</v>
      </c>
      <c r="M33" s="590">
        <v>0</v>
      </c>
      <c r="N33" s="590">
        <v>0</v>
      </c>
      <c r="O33" s="590">
        <v>0</v>
      </c>
      <c r="P33" s="590">
        <v>0</v>
      </c>
      <c r="Q33" s="590">
        <v>261000</v>
      </c>
      <c r="R33" s="590">
        <v>0</v>
      </c>
      <c r="S33" s="590">
        <v>0</v>
      </c>
      <c r="T33" s="590">
        <v>0</v>
      </c>
      <c r="U33" s="590">
        <v>0</v>
      </c>
      <c r="V33" s="592">
        <f t="shared" si="5"/>
        <v>261000</v>
      </c>
      <c r="W33" s="161"/>
      <c r="X33" s="161"/>
    </row>
    <row r="34" spans="1:24" s="74" customFormat="1" ht="30" customHeight="1" x14ac:dyDescent="0.25">
      <c r="A34" s="163">
        <f>'[11]22111'!$A$12</f>
        <v>0</v>
      </c>
      <c r="B34" s="163">
        <f>'[11]22111'!$F$2</f>
        <v>306</v>
      </c>
      <c r="C34" s="164" t="str">
        <f>'[11]22111'!$F$3</f>
        <v>SECRETARÍA DE SEGURIDAD CIUDADANA, MOVILIDAD Y PROTECCIÓN CIVIL</v>
      </c>
      <c r="D34" s="163">
        <f>'[11]22111'!$F$4</f>
        <v>30601</v>
      </c>
      <c r="E34" s="164" t="str">
        <f>'[11]22111'!$F$5</f>
        <v>SECRETARÍA DE SEGURIDAD CIUDADANA, MOVILIDAD Y PROTECCIÓN CIVIL</v>
      </c>
      <c r="F34" s="600">
        <v>3000</v>
      </c>
      <c r="G34" s="600">
        <v>35511</v>
      </c>
      <c r="H34" s="601" t="s">
        <v>212</v>
      </c>
      <c r="I34" s="606">
        <f t="shared" si="6"/>
        <v>2300000</v>
      </c>
      <c r="J34" s="593">
        <v>0</v>
      </c>
      <c r="K34" s="593">
        <v>0</v>
      </c>
      <c r="L34" s="593">
        <v>283612.03999999998</v>
      </c>
      <c r="M34" s="593">
        <v>230394.59999999998</v>
      </c>
      <c r="N34" s="593">
        <v>226098.44</v>
      </c>
      <c r="O34" s="593">
        <v>193245.96000000002</v>
      </c>
      <c r="P34" s="593">
        <v>226292.40000000002</v>
      </c>
      <c r="Q34" s="593">
        <v>236512.44</v>
      </c>
      <c r="R34" s="593">
        <v>267347</v>
      </c>
      <c r="S34" s="593">
        <v>222949.96000000002</v>
      </c>
      <c r="T34" s="593">
        <v>227636.96000000002</v>
      </c>
      <c r="U34" s="593">
        <v>185910.2</v>
      </c>
      <c r="V34" s="594">
        <f>SUM(J34:U34)</f>
        <v>2300000</v>
      </c>
      <c r="W34" s="161"/>
      <c r="X34" s="161"/>
    </row>
    <row r="35" spans="1:24" s="74" customFormat="1" ht="30" customHeight="1" x14ac:dyDescent="0.25">
      <c r="A35" s="163">
        <f>'[11]22111'!$A$12</f>
        <v>0</v>
      </c>
      <c r="B35" s="163">
        <f>'[11]22111'!$F$2</f>
        <v>306</v>
      </c>
      <c r="C35" s="164" t="str">
        <f>'[11]22111'!$F$3</f>
        <v>SECRETARÍA DE SEGURIDAD CIUDADANA, MOVILIDAD Y PROTECCIÓN CIVIL</v>
      </c>
      <c r="D35" s="163">
        <f>'[11]22111'!$F$4</f>
        <v>30601</v>
      </c>
      <c r="E35" s="164" t="str">
        <f>'[11]22111'!$F$5</f>
        <v>SECRETARÍA DE SEGURIDAD CIUDADANA, MOVILIDAD Y PROTECCIÓN CIVIL</v>
      </c>
      <c r="F35" s="600">
        <v>3000</v>
      </c>
      <c r="G35" s="600">
        <v>38211</v>
      </c>
      <c r="H35" s="601" t="s">
        <v>226</v>
      </c>
      <c r="I35" s="606">
        <f t="shared" si="6"/>
        <v>171000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171000</v>
      </c>
      <c r="R35" s="593">
        <v>0</v>
      </c>
      <c r="S35" s="593">
        <v>0</v>
      </c>
      <c r="T35" s="593">
        <v>0</v>
      </c>
      <c r="U35" s="593">
        <v>0</v>
      </c>
      <c r="V35" s="594">
        <f t="shared" ref="V35" si="7">SUM(J35:U35)</f>
        <v>171000</v>
      </c>
      <c r="W35" s="161"/>
      <c r="X35" s="161"/>
    </row>
    <row r="36" spans="1:24" s="74" customFormat="1" ht="30" customHeight="1" x14ac:dyDescent="0.25">
      <c r="A36" s="80">
        <v>0</v>
      </c>
      <c r="B36" s="80">
        <v>306</v>
      </c>
      <c r="C36" s="79" t="s">
        <v>62</v>
      </c>
      <c r="D36" s="80">
        <v>3061</v>
      </c>
      <c r="E36" s="79" t="str">
        <f>'[11]22111'!$F$5</f>
        <v>SECRETARÍA DE SEGURIDAD CIUDADANA, MOVILIDAD Y PROTECCIÓN CIVIL</v>
      </c>
      <c r="F36" s="80">
        <v>3000</v>
      </c>
      <c r="G36" s="80">
        <v>51112</v>
      </c>
      <c r="H36" s="159" t="s">
        <v>246</v>
      </c>
      <c r="I36" s="591">
        <f t="shared" si="6"/>
        <v>0</v>
      </c>
      <c r="J36" s="591">
        <v>0</v>
      </c>
      <c r="K36" s="591">
        <v>0</v>
      </c>
      <c r="L36" s="591">
        <v>0</v>
      </c>
      <c r="M36" s="591">
        <v>0</v>
      </c>
      <c r="N36" s="591">
        <v>0</v>
      </c>
      <c r="O36" s="591">
        <v>0</v>
      </c>
      <c r="P36" s="591">
        <v>0</v>
      </c>
      <c r="Q36" s="591">
        <v>0</v>
      </c>
      <c r="R36" s="591">
        <v>0</v>
      </c>
      <c r="S36" s="591">
        <v>0</v>
      </c>
      <c r="T36" s="591">
        <v>0</v>
      </c>
      <c r="U36" s="591">
        <v>0</v>
      </c>
      <c r="V36" s="592">
        <f>SUM(J36:U36)</f>
        <v>0</v>
      </c>
      <c r="W36" s="161"/>
      <c r="X36" s="161"/>
    </row>
    <row r="37" spans="1:24" s="74" customFormat="1" ht="30" customHeight="1" x14ac:dyDescent="0.25">
      <c r="A37" s="80">
        <v>0</v>
      </c>
      <c r="B37" s="80">
        <v>306</v>
      </c>
      <c r="C37" s="79" t="s">
        <v>62</v>
      </c>
      <c r="D37" s="80">
        <v>3061</v>
      </c>
      <c r="E37" s="79" t="str">
        <f>'[11]22111'!$F$5</f>
        <v>SECRETARÍA DE SEGURIDAD CIUDADANA, MOVILIDAD Y PROTECCIÓN CIVIL</v>
      </c>
      <c r="F37" s="80">
        <v>3000</v>
      </c>
      <c r="G37" s="80">
        <v>51512</v>
      </c>
      <c r="H37" s="159" t="s">
        <v>498</v>
      </c>
      <c r="I37" s="629">
        <f t="shared" si="6"/>
        <v>1391360</v>
      </c>
      <c r="J37" s="590">
        <v>0</v>
      </c>
      <c r="K37" s="590">
        <v>0</v>
      </c>
      <c r="L37" s="590">
        <v>0</v>
      </c>
      <c r="M37" s="590">
        <v>0</v>
      </c>
      <c r="N37" s="590">
        <v>0</v>
      </c>
      <c r="O37" s="590">
        <v>700000</v>
      </c>
      <c r="P37" s="590">
        <v>0</v>
      </c>
      <c r="Q37" s="590">
        <v>691360</v>
      </c>
      <c r="R37" s="590">
        <v>0</v>
      </c>
      <c r="S37" s="590">
        <v>0</v>
      </c>
      <c r="T37" s="590">
        <v>0</v>
      </c>
      <c r="U37" s="590">
        <v>0</v>
      </c>
      <c r="V37" s="592">
        <f t="shared" ref="V37:V40" si="8">SUM(J37:U37)</f>
        <v>1391360</v>
      </c>
      <c r="W37" s="161"/>
      <c r="X37" s="161"/>
    </row>
    <row r="38" spans="1:24" s="74" customFormat="1" ht="20.25" customHeight="1" x14ac:dyDescent="0.25">
      <c r="A38" s="80">
        <f>'[11]22111'!$A$12</f>
        <v>0</v>
      </c>
      <c r="B38" s="80">
        <f>'[11]22111'!$F$2</f>
        <v>306</v>
      </c>
      <c r="C38" s="79" t="str">
        <f>'[11]22111'!$F$3</f>
        <v>SECRETARÍA DE SEGURIDAD CIUDADANA, MOVILIDAD Y PROTECCIÓN CIVIL</v>
      </c>
      <c r="D38" s="80">
        <f>'[11]22111'!$F$4</f>
        <v>30601</v>
      </c>
      <c r="E38" s="79" t="str">
        <f>'[11]22111'!$F$5</f>
        <v>SECRETARÍA DE SEGURIDAD CIUDADANA, MOVILIDAD Y PROTECCIÓN CIVIL</v>
      </c>
      <c r="F38" s="80">
        <v>5000</v>
      </c>
      <c r="G38" s="80">
        <v>52312</v>
      </c>
      <c r="H38" s="159" t="s">
        <v>252</v>
      </c>
      <c r="I38" s="629">
        <f t="shared" si="6"/>
        <v>407305</v>
      </c>
      <c r="J38" s="590">
        <v>0</v>
      </c>
      <c r="K38" s="590">
        <v>0</v>
      </c>
      <c r="L38" s="590">
        <v>91611</v>
      </c>
      <c r="M38" s="590">
        <v>0</v>
      </c>
      <c r="N38" s="590">
        <v>0</v>
      </c>
      <c r="O38" s="590">
        <v>0</v>
      </c>
      <c r="P38" s="590">
        <v>0</v>
      </c>
      <c r="Q38" s="590">
        <v>315694</v>
      </c>
      <c r="R38" s="590">
        <v>0</v>
      </c>
      <c r="S38" s="590">
        <v>0</v>
      </c>
      <c r="T38" s="590">
        <v>0</v>
      </c>
      <c r="U38" s="590">
        <v>0</v>
      </c>
      <c r="V38" s="592">
        <f t="shared" si="8"/>
        <v>407305</v>
      </c>
      <c r="W38" s="161"/>
      <c r="X38" s="161"/>
    </row>
    <row r="39" spans="1:24" s="74" customFormat="1" ht="39.950000000000003" customHeight="1" x14ac:dyDescent="0.25">
      <c r="A39" s="80">
        <f>'[11]22111'!$A$12</f>
        <v>0</v>
      </c>
      <c r="B39" s="80">
        <f>'[11]22111'!$F$2</f>
        <v>306</v>
      </c>
      <c r="C39" s="79" t="str">
        <f>'[11]22111'!$F$3</f>
        <v>SECRETARÍA DE SEGURIDAD CIUDADANA, MOVILIDAD Y PROTECCIÓN CIVIL</v>
      </c>
      <c r="D39" s="80">
        <f>'[11]22111'!$F$4</f>
        <v>30601</v>
      </c>
      <c r="E39" s="79" t="str">
        <f>'[11]22111'!$F$5</f>
        <v>SECRETARÍA DE SEGURIDAD CIUDADANA, MOVILIDAD Y PROTECCIÓN CIVIL</v>
      </c>
      <c r="F39" s="80">
        <v>5000</v>
      </c>
      <c r="G39" s="80">
        <v>56412</v>
      </c>
      <c r="H39" s="159" t="s">
        <v>261</v>
      </c>
      <c r="I39" s="591">
        <f t="shared" si="6"/>
        <v>0</v>
      </c>
      <c r="J39" s="590">
        <v>0</v>
      </c>
      <c r="K39" s="590">
        <v>0</v>
      </c>
      <c r="L39" s="590">
        <v>0</v>
      </c>
      <c r="M39" s="590">
        <v>0</v>
      </c>
      <c r="N39" s="590">
        <v>0</v>
      </c>
      <c r="O39" s="590">
        <v>0</v>
      </c>
      <c r="P39" s="590">
        <v>0</v>
      </c>
      <c r="Q39" s="590">
        <v>0</v>
      </c>
      <c r="R39" s="590">
        <v>0</v>
      </c>
      <c r="S39" s="590">
        <v>0</v>
      </c>
      <c r="T39" s="590">
        <v>0</v>
      </c>
      <c r="U39" s="590">
        <v>0</v>
      </c>
      <c r="V39" s="592">
        <f t="shared" si="8"/>
        <v>0</v>
      </c>
      <c r="W39" s="161"/>
      <c r="X39" s="161"/>
    </row>
    <row r="40" spans="1:24" s="74" customFormat="1" ht="30" customHeight="1" x14ac:dyDescent="0.25">
      <c r="A40" s="80">
        <f>'[11]22111'!$A$12</f>
        <v>0</v>
      </c>
      <c r="B40" s="80">
        <f>'[11]22111'!$F$2</f>
        <v>306</v>
      </c>
      <c r="C40" s="79" t="str">
        <f>'[11]22111'!$F$3</f>
        <v>SECRETARÍA DE SEGURIDAD CIUDADANA, MOVILIDAD Y PROTECCIÓN CIVIL</v>
      </c>
      <c r="D40" s="80">
        <f>'[11]22111'!$F$4</f>
        <v>30601</v>
      </c>
      <c r="E40" s="79" t="str">
        <f>'[11]22111'!$F$5</f>
        <v>SECRETARÍA DE SEGURIDAD CIUDADANA, MOVILIDAD Y PROTECCIÓN CIVIL</v>
      </c>
      <c r="F40" s="80">
        <v>5000</v>
      </c>
      <c r="G40" s="80">
        <v>56512</v>
      </c>
      <c r="H40" s="159" t="s">
        <v>500</v>
      </c>
      <c r="I40" s="629">
        <f t="shared" si="6"/>
        <v>110316</v>
      </c>
      <c r="J40" s="590">
        <v>0</v>
      </c>
      <c r="K40" s="590">
        <v>0</v>
      </c>
      <c r="L40" s="590">
        <v>0</v>
      </c>
      <c r="M40" s="590">
        <v>0</v>
      </c>
      <c r="N40" s="590">
        <v>0</v>
      </c>
      <c r="O40" s="590">
        <v>0</v>
      </c>
      <c r="P40" s="590">
        <v>0</v>
      </c>
      <c r="Q40" s="590">
        <v>110316</v>
      </c>
      <c r="R40" s="590">
        <v>0</v>
      </c>
      <c r="S40" s="590">
        <v>0</v>
      </c>
      <c r="T40" s="590">
        <v>0</v>
      </c>
      <c r="U40" s="590">
        <v>0</v>
      </c>
      <c r="V40" s="592">
        <f t="shared" si="8"/>
        <v>110316</v>
      </c>
      <c r="W40" s="161"/>
      <c r="X40" s="161"/>
    </row>
  </sheetData>
  <mergeCells count="21"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A8:A14"/>
    <mergeCell ref="B8:C8"/>
    <mergeCell ref="D8:E8"/>
    <mergeCell ref="G8:H8"/>
    <mergeCell ref="I8:I9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349A-A342-4FB4-9454-E032052CD0B4}">
  <sheetPr>
    <tabColor rgb="FFFFFF00"/>
  </sheetPr>
  <dimension ref="A1:X103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4.710937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4" style="91" customWidth="1"/>
    <col min="10" max="12" width="20.7109375" style="91" bestFit="1" customWidth="1"/>
    <col min="13" max="13" width="24" style="91" bestFit="1" customWidth="1"/>
    <col min="14" max="21" width="20.7109375" style="91" bestFit="1" customWidth="1"/>
    <col min="22" max="22" width="23.5703125" style="91" customWidth="1"/>
    <col min="23" max="23" width="18.140625" style="87" customWidth="1"/>
    <col min="24" max="24" width="19.7109375" style="87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'[26]--'!C2</f>
        <v>CLAVE DE LA UNIDAD RESPONSABLE (UR)</v>
      </c>
      <c r="F2" s="688"/>
      <c r="G2" s="688"/>
      <c r="H2" s="92">
        <f>'[26]--'!F2</f>
        <v>307</v>
      </c>
      <c r="Q2" s="93"/>
      <c r="R2" s="93"/>
      <c r="T2" s="93"/>
      <c r="U2" s="93"/>
      <c r="V2" s="93"/>
    </row>
    <row r="3" spans="1:24" ht="15" x14ac:dyDescent="0.25">
      <c r="E3" s="689" t="str">
        <f>'[26]--'!C3</f>
        <v>NOMBRE DE LA UNIDAD RESPONSABLE</v>
      </c>
      <c r="F3" s="689"/>
      <c r="G3" s="689"/>
      <c r="H3" s="94" t="str">
        <f>'[26]--'!F3</f>
        <v>SECRETARÍA DE SERVICIOS MUNICIPALES</v>
      </c>
    </row>
    <row r="4" spans="1:24" ht="15" x14ac:dyDescent="0.25">
      <c r="E4" s="688" t="str">
        <f>'[26]--'!C4</f>
        <v>CLAVE DE LA UNIDAD EJECUTORA (UE)</v>
      </c>
      <c r="F4" s="688"/>
      <c r="G4" s="688"/>
      <c r="H4" s="95">
        <f>'[26]--'!F4</f>
        <v>30701</v>
      </c>
      <c r="S4" s="93"/>
      <c r="T4" s="93"/>
      <c r="U4" s="93"/>
      <c r="W4" s="90" t="s">
        <v>349</v>
      </c>
    </row>
    <row r="5" spans="1:24" ht="15" x14ac:dyDescent="0.25">
      <c r="C5" s="97"/>
      <c r="E5" s="689" t="str">
        <f>'[26]--'!C5</f>
        <v>NOMBRE DE LA UNIDAD EJECUTORA</v>
      </c>
      <c r="F5" s="689"/>
      <c r="G5" s="689"/>
      <c r="H5" s="94" t="str">
        <f>'[26]--'!F5</f>
        <v>SECRETARÍA DE SERVICIOS MUNICIPALES</v>
      </c>
      <c r="Q5" s="98"/>
      <c r="R5" s="98"/>
      <c r="T5" s="98"/>
      <c r="U5" s="690" t="s">
        <v>303</v>
      </c>
      <c r="V5" s="691"/>
      <c r="W5" s="686" t="s">
        <v>463</v>
      </c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0"/>
      <c r="X6" s="90"/>
    </row>
    <row r="7" spans="1:24" ht="21" customHeight="1" x14ac:dyDescent="0.25">
      <c r="A7" s="99"/>
      <c r="B7" s="90"/>
      <c r="C7" s="99"/>
      <c r="D7" s="90"/>
      <c r="E7" s="232" t="s">
        <v>293</v>
      </c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4" s="103" customFormat="1" ht="21.75" customHeight="1" x14ac:dyDescent="0.25">
      <c r="A8" s="665" t="str">
        <f>'[26]--'!A9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24" customHeight="1" x14ac:dyDescent="0.25">
      <c r="A9" s="665"/>
      <c r="B9" s="676" t="s">
        <v>3</v>
      </c>
      <c r="C9" s="676" t="s">
        <v>5</v>
      </c>
      <c r="D9" s="676" t="s">
        <v>3</v>
      </c>
      <c r="E9" s="676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24" customHeight="1" x14ac:dyDescent="0.25">
      <c r="A10" s="665"/>
      <c r="B10" s="676"/>
      <c r="C10" s="676"/>
      <c r="D10" s="676"/>
      <c r="E10" s="676"/>
      <c r="F10" s="698"/>
      <c r="G10" s="699"/>
      <c r="H10" s="700"/>
      <c r="I10" s="106">
        <f t="shared" ref="I10:U10" si="0">SUM(I15:I94)</f>
        <v>240965625.02000001</v>
      </c>
      <c r="J10" s="106">
        <f t="shared" si="0"/>
        <v>29827267.550000001</v>
      </c>
      <c r="K10" s="106">
        <f t="shared" si="0"/>
        <v>28854875.140000004</v>
      </c>
      <c r="L10" s="106">
        <f t="shared" si="0"/>
        <v>40127295.719999999</v>
      </c>
      <c r="M10" s="106">
        <f t="shared" si="0"/>
        <v>73935626.650000006</v>
      </c>
      <c r="N10" s="106">
        <f t="shared" si="0"/>
        <v>32819309.930000003</v>
      </c>
      <c r="O10" s="106">
        <f t="shared" si="0"/>
        <v>6334496.4400000004</v>
      </c>
      <c r="P10" s="106">
        <f t="shared" si="0"/>
        <v>6398118.8799999999</v>
      </c>
      <c r="Q10" s="106">
        <f t="shared" si="0"/>
        <v>6400600.4500000002</v>
      </c>
      <c r="R10" s="106">
        <f t="shared" si="0"/>
        <v>6373242.21</v>
      </c>
      <c r="S10" s="106">
        <f t="shared" si="0"/>
        <v>4285123.6900000004</v>
      </c>
      <c r="T10" s="106">
        <f t="shared" si="0"/>
        <v>2824561.52</v>
      </c>
      <c r="U10" s="106">
        <f t="shared" si="0"/>
        <v>2782966.46</v>
      </c>
      <c r="V10" s="106">
        <f t="shared" ref="V10:V15" si="1">SUM(J10:U10)</f>
        <v>240963484.64000002</v>
      </c>
      <c r="W10" s="696"/>
      <c r="X10" s="696"/>
    </row>
    <row r="11" spans="1:24" s="103" customFormat="1" ht="17.25" customHeight="1" x14ac:dyDescent="0.25">
      <c r="A11" s="665"/>
      <c r="B11" s="676"/>
      <c r="C11" s="676"/>
      <c r="D11" s="676"/>
      <c r="E11" s="676"/>
      <c r="F11" s="107">
        <v>2000</v>
      </c>
      <c r="G11" s="726"/>
      <c r="H11" s="726"/>
      <c r="I11" s="43">
        <f>SUM(I15:I55)</f>
        <v>43024364.660000011</v>
      </c>
      <c r="J11" s="43">
        <f t="shared" ref="J11:U11" si="2">SUM(J15:J55)</f>
        <v>5748.93</v>
      </c>
      <c r="K11" s="43">
        <f t="shared" si="2"/>
        <v>4553952.209999999</v>
      </c>
      <c r="L11" s="43">
        <f t="shared" si="2"/>
        <v>7008293.7000000002</v>
      </c>
      <c r="M11" s="43">
        <f t="shared" si="2"/>
        <v>9849947.6799999997</v>
      </c>
      <c r="N11" s="43">
        <f t="shared" si="2"/>
        <v>3997504.41</v>
      </c>
      <c r="O11" s="43">
        <f t="shared" si="2"/>
        <v>3808283</v>
      </c>
      <c r="P11" s="43">
        <f t="shared" si="2"/>
        <v>3830008</v>
      </c>
      <c r="Q11" s="43">
        <f t="shared" si="2"/>
        <v>3874387.01</v>
      </c>
      <c r="R11" s="43">
        <f t="shared" si="2"/>
        <v>3808283</v>
      </c>
      <c r="S11" s="43">
        <f t="shared" si="2"/>
        <v>1760466.34</v>
      </c>
      <c r="T11" s="43">
        <f t="shared" si="2"/>
        <v>262675</v>
      </c>
      <c r="U11" s="43">
        <f t="shared" si="2"/>
        <v>262675</v>
      </c>
      <c r="V11" s="44">
        <f t="shared" si="1"/>
        <v>43022224.280000001</v>
      </c>
      <c r="W11" s="696"/>
      <c r="X11" s="696"/>
    </row>
    <row r="12" spans="1:24" s="103" customFormat="1" ht="17.25" customHeight="1" x14ac:dyDescent="0.25">
      <c r="A12" s="665"/>
      <c r="B12" s="676"/>
      <c r="C12" s="676"/>
      <c r="D12" s="676"/>
      <c r="E12" s="676"/>
      <c r="F12" s="107">
        <v>3000</v>
      </c>
      <c r="G12" s="726"/>
      <c r="H12" s="726"/>
      <c r="I12" s="43">
        <f t="shared" ref="I12:U12" si="3">SUM(I56:I85)</f>
        <v>192087999.38000003</v>
      </c>
      <c r="J12" s="43">
        <f t="shared" si="3"/>
        <v>29801518.620000001</v>
      </c>
      <c r="K12" s="43">
        <f t="shared" si="3"/>
        <v>24298222.930000003</v>
      </c>
      <c r="L12" s="43">
        <f t="shared" si="3"/>
        <v>32761260.020000003</v>
      </c>
      <c r="M12" s="43">
        <f t="shared" si="3"/>
        <v>58612859.990000002</v>
      </c>
      <c r="N12" s="43">
        <f t="shared" si="3"/>
        <v>28821805.52</v>
      </c>
      <c r="O12" s="43">
        <f t="shared" si="3"/>
        <v>2526213.4400000004</v>
      </c>
      <c r="P12" s="43">
        <f t="shared" si="3"/>
        <v>2568110.88</v>
      </c>
      <c r="Q12" s="43">
        <f t="shared" si="3"/>
        <v>2526213.4400000004</v>
      </c>
      <c r="R12" s="43">
        <f t="shared" si="3"/>
        <v>2564959.21</v>
      </c>
      <c r="S12" s="43">
        <f t="shared" si="3"/>
        <v>2524657.35</v>
      </c>
      <c r="T12" s="43">
        <f t="shared" si="3"/>
        <v>2561886.52</v>
      </c>
      <c r="U12" s="43">
        <f t="shared" si="3"/>
        <v>2520291.46</v>
      </c>
      <c r="V12" s="44">
        <f t="shared" si="1"/>
        <v>192087999.38000003</v>
      </c>
      <c r="W12" s="696"/>
      <c r="X12" s="696"/>
    </row>
    <row r="13" spans="1:24" s="103" customFormat="1" ht="17.25" customHeight="1" x14ac:dyDescent="0.25">
      <c r="A13" s="665"/>
      <c r="B13" s="676"/>
      <c r="C13" s="676"/>
      <c r="D13" s="676"/>
      <c r="E13" s="676"/>
      <c r="F13" s="107">
        <v>4000</v>
      </c>
      <c r="G13" s="726"/>
      <c r="H13" s="726"/>
      <c r="I13" s="43">
        <f>SUM(I86)</f>
        <v>22700</v>
      </c>
      <c r="J13" s="43">
        <f t="shared" ref="J13:U13" si="4">SUM(J86)</f>
        <v>20000</v>
      </c>
      <c r="K13" s="43">
        <f t="shared" si="4"/>
        <v>2700</v>
      </c>
      <c r="L13" s="43">
        <f t="shared" si="4"/>
        <v>0</v>
      </c>
      <c r="M13" s="43">
        <f t="shared" si="4"/>
        <v>0</v>
      </c>
      <c r="N13" s="43">
        <f t="shared" si="4"/>
        <v>0</v>
      </c>
      <c r="O13" s="43">
        <f t="shared" si="4"/>
        <v>0</v>
      </c>
      <c r="P13" s="43">
        <f t="shared" si="4"/>
        <v>0</v>
      </c>
      <c r="Q13" s="43">
        <f t="shared" si="4"/>
        <v>0</v>
      </c>
      <c r="R13" s="43">
        <f t="shared" si="4"/>
        <v>0</v>
      </c>
      <c r="S13" s="43">
        <f t="shared" si="4"/>
        <v>0</v>
      </c>
      <c r="T13" s="43">
        <f t="shared" si="4"/>
        <v>0</v>
      </c>
      <c r="U13" s="43">
        <f t="shared" si="4"/>
        <v>0</v>
      </c>
      <c r="V13" s="44">
        <f t="shared" si="1"/>
        <v>22700</v>
      </c>
      <c r="W13" s="696"/>
      <c r="X13" s="696"/>
    </row>
    <row r="14" spans="1:24" s="103" customFormat="1" ht="17.25" customHeight="1" x14ac:dyDescent="0.25">
      <c r="A14" s="665"/>
      <c r="B14" s="676"/>
      <c r="C14" s="676"/>
      <c r="D14" s="676"/>
      <c r="E14" s="676"/>
      <c r="F14" s="107">
        <v>5000</v>
      </c>
      <c r="G14" s="726"/>
      <c r="H14" s="726"/>
      <c r="I14" s="43">
        <f>SUM(I87:I94)</f>
        <v>5830560.9799999995</v>
      </c>
      <c r="J14" s="43">
        <f t="shared" ref="J14:U14" si="5">SUM(J87:J94)</f>
        <v>0</v>
      </c>
      <c r="K14" s="43">
        <f t="shared" si="5"/>
        <v>0</v>
      </c>
      <c r="L14" s="43">
        <f t="shared" si="5"/>
        <v>357742</v>
      </c>
      <c r="M14" s="43">
        <f t="shared" si="5"/>
        <v>5472818.9799999995</v>
      </c>
      <c r="N14" s="43">
        <f t="shared" si="5"/>
        <v>0</v>
      </c>
      <c r="O14" s="43">
        <f t="shared" si="5"/>
        <v>0</v>
      </c>
      <c r="P14" s="43">
        <f t="shared" si="5"/>
        <v>0</v>
      </c>
      <c r="Q14" s="43">
        <f t="shared" si="5"/>
        <v>0</v>
      </c>
      <c r="R14" s="43">
        <f t="shared" si="5"/>
        <v>0</v>
      </c>
      <c r="S14" s="43">
        <f t="shared" si="5"/>
        <v>0</v>
      </c>
      <c r="T14" s="43">
        <f t="shared" si="5"/>
        <v>0</v>
      </c>
      <c r="U14" s="43">
        <f t="shared" si="5"/>
        <v>0</v>
      </c>
      <c r="V14" s="44">
        <f t="shared" si="1"/>
        <v>5830560.9799999995</v>
      </c>
      <c r="W14" s="697"/>
      <c r="X14" s="697"/>
    </row>
    <row r="15" spans="1:24" s="118" customFormat="1" ht="28.5" x14ac:dyDescent="0.25">
      <c r="A15" s="2" t="str">
        <f>'[12]21111'!$A$12</f>
        <v>´20-12-08</v>
      </c>
      <c r="B15" s="2">
        <f>'[12]29111'!$F$2</f>
        <v>307</v>
      </c>
      <c r="C15" s="1" t="str">
        <f>'[12]29111'!$F$3</f>
        <v>SECRETARÍA DE SERVICIOS MUNICIPALES</v>
      </c>
      <c r="D15" s="2">
        <f>'[12]29111'!$F$4</f>
        <v>30701</v>
      </c>
      <c r="E15" s="1" t="str">
        <f>'[12]29111'!$F$5</f>
        <v>SECRETARÍA DE SERVICIOS MUNICIPALES</v>
      </c>
      <c r="F15" s="2">
        <v>2000</v>
      </c>
      <c r="G15" s="2">
        <v>21111</v>
      </c>
      <c r="H15" s="114" t="s">
        <v>132</v>
      </c>
      <c r="I15" s="77">
        <v>130000</v>
      </c>
      <c r="J15" s="77">
        <f>'[12]21111'!L11</f>
        <v>0</v>
      </c>
      <c r="K15" s="77">
        <f>'[12]21111'!M11</f>
        <v>0</v>
      </c>
      <c r="L15" s="77">
        <f>'[12]21111'!N11</f>
        <v>0</v>
      </c>
      <c r="M15" s="77">
        <f>'[12]21111'!O11</f>
        <v>129945.75</v>
      </c>
      <c r="N15" s="77">
        <f>'[12]21111'!P11</f>
        <v>0</v>
      </c>
      <c r="O15" s="77">
        <f>'[12]21111'!Q11</f>
        <v>0</v>
      </c>
      <c r="P15" s="77">
        <f>'[12]21111'!R11</f>
        <v>0</v>
      </c>
      <c r="Q15" s="77">
        <f>'[12]21111'!S11</f>
        <v>0</v>
      </c>
      <c r="R15" s="77">
        <f>'[12]21111'!T11</f>
        <v>0</v>
      </c>
      <c r="S15" s="77">
        <f>'[12]21111'!U11</f>
        <v>0</v>
      </c>
      <c r="T15" s="77">
        <f>'[12]21111'!V11</f>
        <v>0</v>
      </c>
      <c r="U15" s="77">
        <f>'[12]21111'!W11</f>
        <v>0</v>
      </c>
      <c r="V15" s="116">
        <f t="shared" si="1"/>
        <v>129945.75</v>
      </c>
      <c r="W15" s="117"/>
      <c r="X15" s="117"/>
    </row>
    <row r="16" spans="1:24" s="118" customFormat="1" ht="28.5" x14ac:dyDescent="0.25">
      <c r="A16" s="2">
        <v>20</v>
      </c>
      <c r="B16" s="2">
        <f>'[12]29111'!$F$2</f>
        <v>307</v>
      </c>
      <c r="C16" s="1" t="str">
        <f>'[12]29111'!$F$3</f>
        <v>SECRETARÍA DE SERVICIOS MUNICIPALES</v>
      </c>
      <c r="D16" s="2">
        <f>'[12]29111'!$F$4</f>
        <v>30701</v>
      </c>
      <c r="E16" s="1" t="str">
        <f>'[12]29111'!$F$5</f>
        <v>SECRETARÍA DE SERVICIOS MUNICIPALES</v>
      </c>
      <c r="F16" s="2">
        <v>2000</v>
      </c>
      <c r="G16" s="2">
        <v>21211</v>
      </c>
      <c r="H16" s="114" t="s">
        <v>133</v>
      </c>
      <c r="I16" s="77">
        <v>3000</v>
      </c>
      <c r="J16" s="77">
        <f>'[12]21211'!L11</f>
        <v>0</v>
      </c>
      <c r="K16" s="77">
        <f>'[12]21211'!M11</f>
        <v>0</v>
      </c>
      <c r="L16" s="77">
        <f>'[12]21211'!N11</f>
        <v>0</v>
      </c>
      <c r="M16" s="77">
        <f>'[12]21211'!O11</f>
        <v>3000</v>
      </c>
      <c r="N16" s="77">
        <f>'[12]21211'!P11</f>
        <v>0</v>
      </c>
      <c r="O16" s="77">
        <f>'[12]21211'!Q11</f>
        <v>0</v>
      </c>
      <c r="P16" s="77">
        <f>'[12]21211'!R11</f>
        <v>0</v>
      </c>
      <c r="Q16" s="77">
        <f>'[12]21211'!S11</f>
        <v>0</v>
      </c>
      <c r="R16" s="77">
        <f>'[12]21211'!T11</f>
        <v>0</v>
      </c>
      <c r="S16" s="77">
        <f>'[12]21211'!U11</f>
        <v>0</v>
      </c>
      <c r="T16" s="77">
        <f>'[12]21211'!V11</f>
        <v>0</v>
      </c>
      <c r="U16" s="77">
        <f>'[12]21211'!W11</f>
        <v>0</v>
      </c>
      <c r="V16" s="116">
        <f t="shared" ref="V16:V55" si="6">SUM(J16:U16)</f>
        <v>3000</v>
      </c>
      <c r="W16" s="117"/>
      <c r="X16" s="117"/>
    </row>
    <row r="17" spans="1:24" s="118" customFormat="1" ht="42.75" x14ac:dyDescent="0.25">
      <c r="A17" s="2" t="s">
        <v>464</v>
      </c>
      <c r="B17" s="2">
        <f>'[12]29111'!$F$2</f>
        <v>307</v>
      </c>
      <c r="C17" s="1" t="str">
        <f>'[12]29111'!$F$3</f>
        <v>SECRETARÍA DE SERVICIOS MUNICIPALES</v>
      </c>
      <c r="D17" s="2">
        <f>'[12]29111'!$F$4</f>
        <v>30701</v>
      </c>
      <c r="E17" s="1" t="str">
        <f>'[12]29111'!$F$5</f>
        <v>SECRETARÍA DE SERVICIOS MUNICIPALES</v>
      </c>
      <c r="F17" s="2">
        <v>2000</v>
      </c>
      <c r="G17" s="2">
        <v>21411</v>
      </c>
      <c r="H17" s="114" t="s">
        <v>135</v>
      </c>
      <c r="I17" s="77">
        <v>45000</v>
      </c>
      <c r="J17" s="77">
        <f>'[12]21411'!L11</f>
        <v>0</v>
      </c>
      <c r="K17" s="77">
        <f>'[12]21411'!M11</f>
        <v>0</v>
      </c>
      <c r="L17" s="77">
        <f>'[12]21411'!N11</f>
        <v>0</v>
      </c>
      <c r="M17" s="77">
        <f>'[12]21411'!O11</f>
        <v>42920</v>
      </c>
      <c r="N17" s="77">
        <f>'[12]21411'!P11</f>
        <v>0</v>
      </c>
      <c r="O17" s="77">
        <f>'[12]21411'!Q11</f>
        <v>0</v>
      </c>
      <c r="P17" s="77">
        <f>'[12]21411'!R11</f>
        <v>0</v>
      </c>
      <c r="Q17" s="77">
        <f>'[12]21411'!S11</f>
        <v>0</v>
      </c>
      <c r="R17" s="77">
        <f>'[12]21411'!T11</f>
        <v>0</v>
      </c>
      <c r="S17" s="77">
        <f>'[12]21411'!U11</f>
        <v>0</v>
      </c>
      <c r="T17" s="77">
        <f>'[12]21411'!V11</f>
        <v>0</v>
      </c>
      <c r="U17" s="77">
        <f>'[12]21411'!W11</f>
        <v>0</v>
      </c>
      <c r="V17" s="116">
        <f t="shared" si="6"/>
        <v>42920</v>
      </c>
      <c r="W17" s="117"/>
      <c r="X17" s="117"/>
    </row>
    <row r="18" spans="1:24" s="118" customFormat="1" ht="15" customHeight="1" x14ac:dyDescent="0.25">
      <c r="A18" s="2" t="s">
        <v>465</v>
      </c>
      <c r="B18" s="2">
        <f>'[12]29111'!$F$2</f>
        <v>307</v>
      </c>
      <c r="C18" s="1" t="str">
        <f>'[12]29111'!$F$3</f>
        <v>SECRETARÍA DE SERVICIOS MUNICIPALES</v>
      </c>
      <c r="D18" s="2">
        <f>'[12]29111'!$F$4</f>
        <v>30701</v>
      </c>
      <c r="E18" s="1" t="str">
        <f>'[12]29111'!$F$5</f>
        <v>SECRETARÍA DE SERVICIOS MUNICIPALES</v>
      </c>
      <c r="F18" s="2">
        <v>2000</v>
      </c>
      <c r="G18" s="2">
        <v>24111</v>
      </c>
      <c r="H18" s="114" t="s">
        <v>143</v>
      </c>
      <c r="I18" s="77">
        <v>50920</v>
      </c>
      <c r="J18" s="77">
        <f>'[12]24111'!L11</f>
        <v>0</v>
      </c>
      <c r="K18" s="77">
        <f>'[12]24111'!M11</f>
        <v>0</v>
      </c>
      <c r="L18" s="77">
        <f>'[12]24111'!N11</f>
        <v>0</v>
      </c>
      <c r="M18" s="77">
        <f>'[12]24111'!O11</f>
        <v>50920</v>
      </c>
      <c r="N18" s="77">
        <f>'[12]24111'!P11</f>
        <v>0</v>
      </c>
      <c r="O18" s="77">
        <f>'[12]24111'!Q11</f>
        <v>0</v>
      </c>
      <c r="P18" s="77">
        <f>'[12]24111'!R11</f>
        <v>0</v>
      </c>
      <c r="Q18" s="77">
        <f>'[12]24111'!S11</f>
        <v>0</v>
      </c>
      <c r="R18" s="77">
        <f>'[12]24111'!T11</f>
        <v>0</v>
      </c>
      <c r="S18" s="77">
        <f>'[12]24111'!U11</f>
        <v>0</v>
      </c>
      <c r="T18" s="77">
        <f>'[12]24111'!V11</f>
        <v>0</v>
      </c>
      <c r="U18" s="77">
        <f>'[12]24111'!W11</f>
        <v>0</v>
      </c>
      <c r="V18" s="116">
        <f t="shared" si="6"/>
        <v>50920</v>
      </c>
      <c r="W18" s="529"/>
      <c r="X18" s="117"/>
    </row>
    <row r="19" spans="1:24" s="118" customFormat="1" ht="15" customHeight="1" x14ac:dyDescent="0.25">
      <c r="A19" s="2">
        <v>12</v>
      </c>
      <c r="B19" s="2">
        <f>'[12]29111'!$F$2</f>
        <v>307</v>
      </c>
      <c r="C19" s="1" t="str">
        <f>'[12]29111'!$F$3</f>
        <v>SECRETARÍA DE SERVICIOS MUNICIPALES</v>
      </c>
      <c r="D19" s="2">
        <f>'[12]29111'!$F$4</f>
        <v>30701</v>
      </c>
      <c r="E19" s="1" t="str">
        <f>'[12]29111'!$F$5</f>
        <v>SECRETARÍA DE SERVICIOS MUNICIPALES</v>
      </c>
      <c r="F19" s="2">
        <v>2000</v>
      </c>
      <c r="G19" s="2">
        <v>24211</v>
      </c>
      <c r="H19" s="114" t="s">
        <v>144</v>
      </c>
      <c r="I19" s="77">
        <v>2500</v>
      </c>
      <c r="J19" s="77">
        <f>'[12]24211'!L11</f>
        <v>0</v>
      </c>
      <c r="K19" s="77">
        <f>'[12]24211'!M11</f>
        <v>0</v>
      </c>
      <c r="L19" s="77">
        <f>'[12]24211'!N11</f>
        <v>0</v>
      </c>
      <c r="M19" s="77">
        <f>'[12]24211'!O11</f>
        <v>2500</v>
      </c>
      <c r="N19" s="77">
        <f>'[12]24211'!P11</f>
        <v>0</v>
      </c>
      <c r="O19" s="77">
        <f>'[12]24211'!Q11</f>
        <v>0</v>
      </c>
      <c r="P19" s="77">
        <f>'[12]24211'!R11</f>
        <v>0</v>
      </c>
      <c r="Q19" s="77">
        <f>'[12]24211'!S11</f>
        <v>0</v>
      </c>
      <c r="R19" s="77">
        <f>'[12]24211'!T11</f>
        <v>0</v>
      </c>
      <c r="S19" s="77">
        <f>'[12]24211'!U11</f>
        <v>0</v>
      </c>
      <c r="T19" s="77">
        <f>'[12]24211'!V11</f>
        <v>0</v>
      </c>
      <c r="U19" s="77">
        <f>'[12]24211'!W11</f>
        <v>0</v>
      </c>
      <c r="V19" s="116">
        <f t="shared" si="6"/>
        <v>2500</v>
      </c>
      <c r="W19" s="117"/>
      <c r="X19" s="117"/>
    </row>
    <row r="20" spans="1:24" s="118" customFormat="1" ht="15" customHeight="1" x14ac:dyDescent="0.25">
      <c r="A20" s="2">
        <v>12</v>
      </c>
      <c r="B20" s="2">
        <f>'[12]29111'!$F$2</f>
        <v>307</v>
      </c>
      <c r="C20" s="1" t="str">
        <f>'[12]29111'!$F$3</f>
        <v>SECRETARÍA DE SERVICIOS MUNICIPALES</v>
      </c>
      <c r="D20" s="2">
        <f>'[12]29111'!$F$4</f>
        <v>30701</v>
      </c>
      <c r="E20" s="1" t="str">
        <f>'[12]29111'!$F$5</f>
        <v>SECRETARÍA DE SERVICIOS MUNICIPALES</v>
      </c>
      <c r="F20" s="2">
        <v>2000</v>
      </c>
      <c r="G20" s="2">
        <v>24411</v>
      </c>
      <c r="H20" s="114" t="s">
        <v>146</v>
      </c>
      <c r="I20" s="77">
        <v>5000</v>
      </c>
      <c r="J20" s="77">
        <f>'[12]24411'!L11</f>
        <v>0</v>
      </c>
      <c r="K20" s="77">
        <f>'[12]24411'!M11</f>
        <v>0</v>
      </c>
      <c r="L20" s="77">
        <f>'[12]24411'!N11</f>
        <v>0</v>
      </c>
      <c r="M20" s="77">
        <f>'[12]24411'!O11</f>
        <v>5000</v>
      </c>
      <c r="N20" s="77">
        <f>'[12]24411'!P11</f>
        <v>0</v>
      </c>
      <c r="O20" s="77">
        <f>'[12]24411'!Q11</f>
        <v>0</v>
      </c>
      <c r="P20" s="77">
        <f>'[12]24411'!R11</f>
        <v>0</v>
      </c>
      <c r="Q20" s="77">
        <f>'[12]24411'!S11</f>
        <v>0</v>
      </c>
      <c r="R20" s="77">
        <f>'[12]24411'!T11</f>
        <v>0</v>
      </c>
      <c r="S20" s="77">
        <f>'[12]24411'!U11</f>
        <v>0</v>
      </c>
      <c r="T20" s="77">
        <f>'[12]24411'!V11</f>
        <v>0</v>
      </c>
      <c r="U20" s="77">
        <f>'[12]24411'!W11</f>
        <v>0</v>
      </c>
      <c r="V20" s="116">
        <f t="shared" si="6"/>
        <v>5000</v>
      </c>
      <c r="W20" s="117"/>
      <c r="X20" s="117"/>
    </row>
    <row r="21" spans="1:24" s="118" customFormat="1" ht="15" customHeight="1" x14ac:dyDescent="0.25">
      <c r="A21" s="2">
        <v>12</v>
      </c>
      <c r="B21" s="2">
        <f>'[12]29111'!$F$2</f>
        <v>307</v>
      </c>
      <c r="C21" s="1" t="str">
        <f>'[12]29111'!$F$3</f>
        <v>SECRETARÍA DE SERVICIOS MUNICIPALES</v>
      </c>
      <c r="D21" s="2">
        <f>'[12]29111'!$F$4</f>
        <v>30701</v>
      </c>
      <c r="E21" s="1" t="str">
        <f>'[12]29111'!$F$5</f>
        <v>SECRETARÍA DE SERVICIOS MUNICIPALES</v>
      </c>
      <c r="F21" s="2">
        <v>2000</v>
      </c>
      <c r="G21" s="2">
        <v>24511</v>
      </c>
      <c r="H21" s="114" t="s">
        <v>147</v>
      </c>
      <c r="I21" s="77">
        <v>10000</v>
      </c>
      <c r="J21" s="77">
        <f>'[12]24511'!L11</f>
        <v>0</v>
      </c>
      <c r="K21" s="77">
        <f>'[12]24511'!M11</f>
        <v>0</v>
      </c>
      <c r="L21" s="77">
        <f>'[12]24511'!N11</f>
        <v>0</v>
      </c>
      <c r="M21" s="77">
        <f>'[12]24511'!O11</f>
        <v>10000</v>
      </c>
      <c r="N21" s="77">
        <f>'[12]24511'!P11</f>
        <v>0</v>
      </c>
      <c r="O21" s="77">
        <f>'[12]24511'!Q11</f>
        <v>0</v>
      </c>
      <c r="P21" s="77">
        <f>'[12]24511'!R11</f>
        <v>0</v>
      </c>
      <c r="Q21" s="77">
        <f>'[12]24511'!S11</f>
        <v>0</v>
      </c>
      <c r="R21" s="77">
        <f>'[12]24511'!T11</f>
        <v>0</v>
      </c>
      <c r="S21" s="77">
        <f>'[12]24511'!U11</f>
        <v>0</v>
      </c>
      <c r="T21" s="77">
        <f>'[12]24511'!V11</f>
        <v>0</v>
      </c>
      <c r="U21" s="77">
        <f>'[12]24511'!W11</f>
        <v>0</v>
      </c>
      <c r="V21" s="116">
        <f t="shared" si="6"/>
        <v>10000</v>
      </c>
      <c r="W21" s="117"/>
      <c r="X21" s="117"/>
    </row>
    <row r="22" spans="1:24" s="118" customFormat="1" ht="15" customHeight="1" x14ac:dyDescent="0.25">
      <c r="A22" s="2">
        <v>27</v>
      </c>
      <c r="B22" s="2">
        <f>'[12]29111'!$F$2</f>
        <v>307</v>
      </c>
      <c r="C22" s="1" t="str">
        <f>'[12]29111'!$F$3</f>
        <v>SECRETARÍA DE SERVICIOS MUNICIPALES</v>
      </c>
      <c r="D22" s="2">
        <f>'[12]29111'!$F$4</f>
        <v>30701</v>
      </c>
      <c r="E22" s="1" t="str">
        <f>'[12]29111'!$F$5</f>
        <v>SECRETARÍA DE SERVICIOS MUNICIPALES</v>
      </c>
      <c r="F22" s="2">
        <v>2000</v>
      </c>
      <c r="G22" s="2">
        <v>24611</v>
      </c>
      <c r="H22" s="114" t="s">
        <v>148</v>
      </c>
      <c r="I22" s="77">
        <v>115072.35</v>
      </c>
      <c r="J22" s="77">
        <f>'[12]24611'!L11</f>
        <v>0</v>
      </c>
      <c r="K22" s="77">
        <f>'[12]24611'!M11</f>
        <v>115072.35</v>
      </c>
      <c r="L22" s="77">
        <f>'[12]24611'!N11</f>
        <v>0</v>
      </c>
      <c r="M22" s="77">
        <f>'[12]24611'!O11</f>
        <v>0</v>
      </c>
      <c r="N22" s="77">
        <f>'[12]24611'!P11</f>
        <v>0</v>
      </c>
      <c r="O22" s="77">
        <f>'[12]24611'!Q11</f>
        <v>0</v>
      </c>
      <c r="P22" s="77">
        <f>'[12]24611'!R11</f>
        <v>0</v>
      </c>
      <c r="Q22" s="77">
        <f>'[12]24611'!S11</f>
        <v>0</v>
      </c>
      <c r="R22" s="77">
        <f>'[12]24611'!T11</f>
        <v>0</v>
      </c>
      <c r="S22" s="77">
        <f>'[12]24611'!U11</f>
        <v>0</v>
      </c>
      <c r="T22" s="77">
        <f>'[12]24611'!V11</f>
        <v>0</v>
      </c>
      <c r="U22" s="77">
        <f>'[12]24611'!W11</f>
        <v>0</v>
      </c>
      <c r="V22" s="116">
        <f t="shared" si="6"/>
        <v>115072.35</v>
      </c>
      <c r="W22" s="117"/>
      <c r="X22" s="117"/>
    </row>
    <row r="23" spans="1:24" s="118" customFormat="1" ht="15" customHeight="1" x14ac:dyDescent="0.25">
      <c r="A23" s="2" t="s">
        <v>466</v>
      </c>
      <c r="B23" s="2">
        <f>'[12]29111'!$F$2</f>
        <v>307</v>
      </c>
      <c r="C23" s="1" t="str">
        <f>'[12]29111'!$F$3</f>
        <v>SECRETARÍA DE SERVICIOS MUNICIPALES</v>
      </c>
      <c r="D23" s="2">
        <f>'[12]29111'!$F$4</f>
        <v>30701</v>
      </c>
      <c r="E23" s="1" t="str">
        <f>'[12]29111'!$F$5</f>
        <v>SECRETARÍA DE SERVICIOS MUNICIPALES</v>
      </c>
      <c r="F23" s="2">
        <v>2000</v>
      </c>
      <c r="G23" s="2">
        <v>24711</v>
      </c>
      <c r="H23" s="114" t="s">
        <v>149</v>
      </c>
      <c r="I23" s="77">
        <v>22025.19</v>
      </c>
      <c r="J23" s="77">
        <f>'[12]24711'!L11</f>
        <v>0</v>
      </c>
      <c r="K23" s="77">
        <f>'[12]24711'!M11</f>
        <v>0</v>
      </c>
      <c r="L23" s="77">
        <f>'[12]24711'!N11</f>
        <v>2025.19</v>
      </c>
      <c r="M23" s="77">
        <f>'[12]24711'!O11</f>
        <v>20000</v>
      </c>
      <c r="N23" s="77">
        <f>'[12]24711'!P11</f>
        <v>0</v>
      </c>
      <c r="O23" s="77">
        <f>'[12]24711'!Q11</f>
        <v>0</v>
      </c>
      <c r="P23" s="77">
        <f>'[12]24711'!R11</f>
        <v>0</v>
      </c>
      <c r="Q23" s="77">
        <f>'[12]24711'!S11</f>
        <v>0</v>
      </c>
      <c r="R23" s="77">
        <f>'[12]24711'!T11</f>
        <v>0</v>
      </c>
      <c r="S23" s="77">
        <f>'[12]24711'!U11</f>
        <v>0</v>
      </c>
      <c r="T23" s="77">
        <f>'[12]24711'!V11</f>
        <v>0</v>
      </c>
      <c r="U23" s="77">
        <f>'[12]24711'!W11</f>
        <v>0</v>
      </c>
      <c r="V23" s="116">
        <f t="shared" si="6"/>
        <v>22025.19</v>
      </c>
      <c r="W23" s="117"/>
      <c r="X23" s="117"/>
    </row>
    <row r="24" spans="1:24" s="118" customFormat="1" ht="28.5" x14ac:dyDescent="0.25">
      <c r="A24" s="2">
        <v>12</v>
      </c>
      <c r="B24" s="2">
        <f>'[12]29111'!$F$2</f>
        <v>307</v>
      </c>
      <c r="C24" s="1" t="str">
        <f>'[12]29111'!$F$3</f>
        <v>SECRETARÍA DE SERVICIOS MUNICIPALES</v>
      </c>
      <c r="D24" s="2">
        <f>'[12]29111'!$F$4</f>
        <v>30701</v>
      </c>
      <c r="E24" s="1" t="str">
        <f>'[12]29111'!$F$5</f>
        <v>SECRETARÍA DE SERVICIOS MUNICIPALES</v>
      </c>
      <c r="F24" s="2">
        <v>2000</v>
      </c>
      <c r="G24" s="2">
        <v>24911</v>
      </c>
      <c r="H24" s="114" t="s">
        <v>151</v>
      </c>
      <c r="I24" s="77">
        <v>80080.39</v>
      </c>
      <c r="J24" s="77">
        <f>'[12]24911'!L11</f>
        <v>0</v>
      </c>
      <c r="K24" s="77">
        <f>'[12]24911'!M11</f>
        <v>0</v>
      </c>
      <c r="L24" s="77">
        <f>'[12]24911'!N11</f>
        <v>242.79</v>
      </c>
      <c r="M24" s="77">
        <f>'[12]24911'!O11</f>
        <v>79837.600000000006</v>
      </c>
      <c r="N24" s="77">
        <f>'[12]24911'!P11</f>
        <v>0</v>
      </c>
      <c r="O24" s="77">
        <f>'[12]24911'!Q11</f>
        <v>0</v>
      </c>
      <c r="P24" s="77">
        <f>'[12]24911'!R11</f>
        <v>0</v>
      </c>
      <c r="Q24" s="77">
        <f>'[12]24911'!S11</f>
        <v>0</v>
      </c>
      <c r="R24" s="77">
        <f>'[12]24911'!T11</f>
        <v>0</v>
      </c>
      <c r="S24" s="77">
        <f>'[12]24911'!U11</f>
        <v>0</v>
      </c>
      <c r="T24" s="77">
        <f>'[12]24911'!V11</f>
        <v>0</v>
      </c>
      <c r="U24" s="77">
        <f>'[12]24911'!W11</f>
        <v>0</v>
      </c>
      <c r="V24" s="116">
        <f t="shared" si="6"/>
        <v>80080.39</v>
      </c>
      <c r="W24" s="117"/>
      <c r="X24" s="117"/>
    </row>
    <row r="25" spans="1:24" s="118" customFormat="1" ht="28.5" x14ac:dyDescent="0.25">
      <c r="A25" s="2">
        <v>12</v>
      </c>
      <c r="B25" s="2">
        <f>'[12]29111'!$F$2</f>
        <v>307</v>
      </c>
      <c r="C25" s="1" t="str">
        <f>'[12]29111'!$F$3</f>
        <v>SECRETARÍA DE SERVICIOS MUNICIPALES</v>
      </c>
      <c r="D25" s="2">
        <f>'[12]29111'!$F$4</f>
        <v>30701</v>
      </c>
      <c r="E25" s="1" t="str">
        <f>'[12]29111'!$F$5</f>
        <v>SECRETARÍA DE SERVICIOS MUNICIPALES</v>
      </c>
      <c r="F25" s="2">
        <v>2000</v>
      </c>
      <c r="G25" s="2">
        <v>25611</v>
      </c>
      <c r="H25" s="114" t="s">
        <v>155</v>
      </c>
      <c r="I25" s="77">
        <v>500</v>
      </c>
      <c r="J25" s="77">
        <f>'[12]25611'!L11</f>
        <v>0</v>
      </c>
      <c r="K25" s="77">
        <f>'[12]25611'!M11</f>
        <v>0</v>
      </c>
      <c r="L25" s="77">
        <f>'[12]25611'!N11</f>
        <v>0</v>
      </c>
      <c r="M25" s="77">
        <f>'[12]25611'!O11</f>
        <v>500</v>
      </c>
      <c r="N25" s="77">
        <f>'[12]25611'!P11</f>
        <v>0</v>
      </c>
      <c r="O25" s="77">
        <f>'[12]25611'!Q11</f>
        <v>0</v>
      </c>
      <c r="P25" s="77">
        <f>'[12]25611'!R11</f>
        <v>0</v>
      </c>
      <c r="Q25" s="77">
        <f>'[12]25611'!S11</f>
        <v>0</v>
      </c>
      <c r="R25" s="77">
        <f>'[12]25611'!T11</f>
        <v>0</v>
      </c>
      <c r="S25" s="77">
        <f>'[12]25611'!U11</f>
        <v>0</v>
      </c>
      <c r="T25" s="77">
        <f>'[12]25611'!V11</f>
        <v>0</v>
      </c>
      <c r="U25" s="77">
        <f>'[12]25611'!W11</f>
        <v>0</v>
      </c>
      <c r="V25" s="116">
        <f t="shared" si="6"/>
        <v>500</v>
      </c>
      <c r="W25" s="117"/>
      <c r="X25" s="117"/>
    </row>
    <row r="26" spans="1:24" s="118" customFormat="1" ht="15" x14ac:dyDescent="0.25">
      <c r="A26" s="2">
        <v>12</v>
      </c>
      <c r="B26" s="2">
        <f>'[12]29111'!$F$2</f>
        <v>307</v>
      </c>
      <c r="C26" s="1" t="str">
        <f>'[12]29111'!$F$3</f>
        <v>SECRETARÍA DE SERVICIOS MUNICIPALES</v>
      </c>
      <c r="D26" s="2">
        <f>'[12]29111'!$F$4</f>
        <v>30701</v>
      </c>
      <c r="E26" s="1" t="str">
        <f>'[12]29111'!$F$5</f>
        <v>SECRETARÍA DE SERVICIOS MUNICIPALES</v>
      </c>
      <c r="F26" s="2">
        <v>2000</v>
      </c>
      <c r="G26" s="266">
        <v>26111</v>
      </c>
      <c r="H26" s="248" t="s">
        <v>157</v>
      </c>
      <c r="I26" s="119">
        <v>33949960</v>
      </c>
      <c r="J26" s="77">
        <f>'[12]26111'!L11</f>
        <v>0</v>
      </c>
      <c r="K26" s="77">
        <f>'[12]26111'!M11</f>
        <v>4317612.43</v>
      </c>
      <c r="L26" s="77">
        <f>'[12]26111'!N11</f>
        <v>6708833.2300000004</v>
      </c>
      <c r="M26" s="77">
        <f>'[12]26111'!O11</f>
        <v>3567333</v>
      </c>
      <c r="N26" s="77">
        <f>'[12]26111'!P11</f>
        <v>3567333</v>
      </c>
      <c r="O26" s="77">
        <f>'[12]26111'!Q11</f>
        <v>3567333</v>
      </c>
      <c r="P26" s="77">
        <f>'[12]26111'!R11</f>
        <v>3567333</v>
      </c>
      <c r="Q26" s="77">
        <f>'[12]26111'!S11</f>
        <v>3567333</v>
      </c>
      <c r="R26" s="77">
        <f>'[12]26111'!T11</f>
        <v>3567333</v>
      </c>
      <c r="S26" s="77">
        <f>'[12]26111'!U11</f>
        <v>1519516.34</v>
      </c>
      <c r="T26" s="77">
        <f>'[12]26111'!V11</f>
        <v>0</v>
      </c>
      <c r="U26" s="77">
        <f>'[12]26111'!W11</f>
        <v>0</v>
      </c>
      <c r="V26" s="116">
        <f t="shared" si="6"/>
        <v>33949960</v>
      </c>
      <c r="W26" s="117"/>
      <c r="X26" s="117"/>
    </row>
    <row r="27" spans="1:24" s="118" customFormat="1" ht="15" x14ac:dyDescent="0.25">
      <c r="A27" s="2" t="s">
        <v>464</v>
      </c>
      <c r="B27" s="2">
        <f>'[12]29111'!$F$2</f>
        <v>307</v>
      </c>
      <c r="C27" s="1" t="str">
        <f>'[12]29111'!$F$3</f>
        <v>SECRETARÍA DE SERVICIOS MUNICIPALES</v>
      </c>
      <c r="D27" s="2">
        <f>'[12]29111'!$F$4</f>
        <v>30701</v>
      </c>
      <c r="E27" s="1" t="str">
        <f>'[12]29111'!$F$5</f>
        <v>SECRETARÍA DE SERVICIOS MUNICIPALES</v>
      </c>
      <c r="F27" s="2">
        <v>2000</v>
      </c>
      <c r="G27" s="2">
        <v>27111</v>
      </c>
      <c r="H27" s="114" t="s">
        <v>158</v>
      </c>
      <c r="I27" s="77">
        <v>17051</v>
      </c>
      <c r="J27" s="77">
        <f>'[12]27111'!L11</f>
        <v>0</v>
      </c>
      <c r="K27" s="77">
        <f>'[12]27111'!M11</f>
        <v>0</v>
      </c>
      <c r="L27" s="77">
        <f>'[12]27111'!N11</f>
        <v>0</v>
      </c>
      <c r="M27" s="77">
        <f>'[12]27111'!O11</f>
        <v>17051</v>
      </c>
      <c r="N27" s="77">
        <f>'[12]27111'!P11</f>
        <v>0</v>
      </c>
      <c r="O27" s="77">
        <f>'[12]27111'!Q11</f>
        <v>0</v>
      </c>
      <c r="P27" s="77">
        <f>'[12]27111'!R11</f>
        <v>0</v>
      </c>
      <c r="Q27" s="77">
        <f>'[12]27111'!S11</f>
        <v>0</v>
      </c>
      <c r="R27" s="77">
        <f>'[12]27111'!T11</f>
        <v>0</v>
      </c>
      <c r="S27" s="77">
        <f>'[12]27111'!U11</f>
        <v>0</v>
      </c>
      <c r="T27" s="77">
        <f>'[12]27111'!V11</f>
        <v>0</v>
      </c>
      <c r="U27" s="77">
        <f>'[12]27111'!W11</f>
        <v>0</v>
      </c>
      <c r="V27" s="116">
        <f t="shared" si="6"/>
        <v>17051</v>
      </c>
      <c r="W27" s="117"/>
      <c r="X27" s="117"/>
    </row>
    <row r="28" spans="1:24" s="118" customFormat="1" ht="15" x14ac:dyDescent="0.25">
      <c r="A28" s="2" t="s">
        <v>466</v>
      </c>
      <c r="B28" s="2">
        <f>'[12]29111'!$F$2</f>
        <v>307</v>
      </c>
      <c r="C28" s="1" t="str">
        <f>'[12]29111'!$F$3</f>
        <v>SECRETARÍA DE SERVICIOS MUNICIPALES</v>
      </c>
      <c r="D28" s="2">
        <f>'[12]29111'!$F$4</f>
        <v>30701</v>
      </c>
      <c r="E28" s="1" t="str">
        <f>'[12]29111'!$F$5</f>
        <v>SECRETARÍA DE SERVICIOS MUNICIPALES</v>
      </c>
      <c r="F28" s="2">
        <v>2000</v>
      </c>
      <c r="G28" s="2">
        <v>29111</v>
      </c>
      <c r="H28" s="114" t="s">
        <v>166</v>
      </c>
      <c r="I28" s="77">
        <v>14168.61</v>
      </c>
      <c r="J28" s="77">
        <f>'[12]29111'!L11</f>
        <v>0</v>
      </c>
      <c r="K28" s="77">
        <f>'[12]29111'!M11</f>
        <v>0</v>
      </c>
      <c r="L28" s="77">
        <f>'[12]29111'!N11</f>
        <v>0</v>
      </c>
      <c r="M28" s="77">
        <f>'[12]29111'!O11</f>
        <v>14168</v>
      </c>
      <c r="N28" s="77">
        <f>'[12]29111'!P11</f>
        <v>0</v>
      </c>
      <c r="O28" s="77">
        <f>'[12]29111'!Q11</f>
        <v>0</v>
      </c>
      <c r="P28" s="77">
        <f>'[12]29111'!R11</f>
        <v>0</v>
      </c>
      <c r="Q28" s="77">
        <f>'[12]29111'!S11</f>
        <v>0</v>
      </c>
      <c r="R28" s="77">
        <f>'[12]29111'!T11</f>
        <v>0</v>
      </c>
      <c r="S28" s="77">
        <f>'[12]29111'!U11</f>
        <v>0</v>
      </c>
      <c r="T28" s="77">
        <f>'[12]29111'!V11</f>
        <v>0</v>
      </c>
      <c r="U28" s="77">
        <f>'[12]29111'!W11</f>
        <v>0</v>
      </c>
      <c r="V28" s="116">
        <f t="shared" si="6"/>
        <v>14168</v>
      </c>
      <c r="W28" s="117"/>
      <c r="X28" s="117"/>
    </row>
    <row r="29" spans="1:24" s="118" customFormat="1" ht="28.5" x14ac:dyDescent="0.25">
      <c r="A29" s="2">
        <v>12</v>
      </c>
      <c r="B29" s="2">
        <f>'[12]29111'!$F$2</f>
        <v>307</v>
      </c>
      <c r="C29" s="1" t="str">
        <f>'[12]29111'!$F$3</f>
        <v>SECRETARÍA DE SERVICIOS MUNICIPALES</v>
      </c>
      <c r="D29" s="2">
        <f>'[12]29111'!$F$4</f>
        <v>30701</v>
      </c>
      <c r="E29" s="1" t="str">
        <f>'[12]29111'!$F$5</f>
        <v>SECRETARÍA DE SERVICIOS MUNICIPALES</v>
      </c>
      <c r="F29" s="2">
        <v>2000</v>
      </c>
      <c r="G29" s="2">
        <v>29211</v>
      </c>
      <c r="H29" s="114" t="s">
        <v>167</v>
      </c>
      <c r="I29" s="77">
        <v>5000</v>
      </c>
      <c r="J29" s="77">
        <f>'[12]29211'!L11</f>
        <v>0</v>
      </c>
      <c r="K29" s="77">
        <f>'[12]29211'!M11</f>
        <v>0</v>
      </c>
      <c r="L29" s="77">
        <f>'[12]29211'!N11</f>
        <v>0</v>
      </c>
      <c r="M29" s="77">
        <f>'[12]29211'!O11</f>
        <v>5000</v>
      </c>
      <c r="N29" s="77">
        <f>'[12]29211'!P11</f>
        <v>0</v>
      </c>
      <c r="O29" s="77">
        <f>'[12]29211'!Q11</f>
        <v>0</v>
      </c>
      <c r="P29" s="77">
        <f>'[12]29211'!R11</f>
        <v>0</v>
      </c>
      <c r="Q29" s="77">
        <f>'[12]29211'!S11</f>
        <v>0</v>
      </c>
      <c r="R29" s="77">
        <f>'[12]29211'!T11</f>
        <v>0</v>
      </c>
      <c r="S29" s="77">
        <f>'[12]29211'!U11</f>
        <v>0</v>
      </c>
      <c r="T29" s="77">
        <f>'[12]29211'!V11</f>
        <v>0</v>
      </c>
      <c r="U29" s="77">
        <f>'[12]29211'!W11</f>
        <v>0</v>
      </c>
      <c r="V29" s="116">
        <f t="shared" si="6"/>
        <v>5000</v>
      </c>
      <c r="W29" s="117"/>
      <c r="X29" s="117"/>
    </row>
    <row r="30" spans="1:24" s="118" customFormat="1" ht="15" x14ac:dyDescent="0.25">
      <c r="A30" s="2">
        <v>12</v>
      </c>
      <c r="B30" s="2">
        <v>307</v>
      </c>
      <c r="C30" s="1" t="s">
        <v>63</v>
      </c>
      <c r="D30" s="2">
        <v>30702</v>
      </c>
      <c r="E30" s="1" t="s">
        <v>119</v>
      </c>
      <c r="F30" s="2">
        <v>2000</v>
      </c>
      <c r="G30" s="266">
        <v>21611</v>
      </c>
      <c r="H30" s="248" t="s">
        <v>137</v>
      </c>
      <c r="I30" s="119">
        <v>2921355.52</v>
      </c>
      <c r="J30" s="77">
        <v>0</v>
      </c>
      <c r="K30" s="77">
        <v>0</v>
      </c>
      <c r="L30" s="77">
        <v>240950</v>
      </c>
      <c r="M30" s="77">
        <v>665900</v>
      </c>
      <c r="N30" s="77">
        <v>240950</v>
      </c>
      <c r="O30" s="77">
        <v>240950</v>
      </c>
      <c r="P30" s="77">
        <v>262675</v>
      </c>
      <c r="Q30" s="77">
        <v>262675</v>
      </c>
      <c r="R30" s="77">
        <v>240950</v>
      </c>
      <c r="S30" s="77">
        <v>240950</v>
      </c>
      <c r="T30" s="77">
        <v>262675</v>
      </c>
      <c r="U30" s="77">
        <v>262675</v>
      </c>
      <c r="V30" s="116">
        <f t="shared" si="6"/>
        <v>2921350</v>
      </c>
      <c r="W30" s="117"/>
      <c r="X30" s="117"/>
    </row>
    <row r="31" spans="1:24" s="118" customFormat="1" ht="15" x14ac:dyDescent="0.25">
      <c r="A31" s="2">
        <v>20</v>
      </c>
      <c r="B31" s="2">
        <v>307</v>
      </c>
      <c r="C31" s="1" t="s">
        <v>63</v>
      </c>
      <c r="D31" s="2">
        <v>30702</v>
      </c>
      <c r="E31" s="1" t="s">
        <v>119</v>
      </c>
      <c r="F31" s="2">
        <v>2000</v>
      </c>
      <c r="G31" s="2">
        <v>22211</v>
      </c>
      <c r="H31" s="114" t="s">
        <v>141</v>
      </c>
      <c r="I31" s="77">
        <v>4414.5200000000004</v>
      </c>
      <c r="J31" s="77">
        <v>0</v>
      </c>
      <c r="K31" s="77">
        <v>0</v>
      </c>
      <c r="L31" s="77">
        <v>4414.5200000000004</v>
      </c>
      <c r="M31" s="77">
        <v>0</v>
      </c>
      <c r="N31" s="77">
        <v>0</v>
      </c>
      <c r="O31" s="77">
        <v>0</v>
      </c>
      <c r="P31" s="77">
        <v>0</v>
      </c>
      <c r="Q31" s="77">
        <v>0</v>
      </c>
      <c r="R31" s="77">
        <v>0</v>
      </c>
      <c r="S31" s="77">
        <v>0</v>
      </c>
      <c r="T31" s="77">
        <v>0</v>
      </c>
      <c r="U31" s="77">
        <v>0</v>
      </c>
      <c r="V31" s="116">
        <f t="shared" si="6"/>
        <v>4414.5200000000004</v>
      </c>
      <c r="W31" s="117"/>
      <c r="X31" s="117"/>
    </row>
    <row r="32" spans="1:24" s="118" customFormat="1" ht="15" x14ac:dyDescent="0.25">
      <c r="A32" s="2" t="s">
        <v>467</v>
      </c>
      <c r="B32" s="2">
        <v>307</v>
      </c>
      <c r="C32" s="1" t="s">
        <v>63</v>
      </c>
      <c r="D32" s="2">
        <v>30702</v>
      </c>
      <c r="E32" s="1" t="s">
        <v>119</v>
      </c>
      <c r="F32" s="2">
        <v>2000</v>
      </c>
      <c r="G32" s="2">
        <v>24111</v>
      </c>
      <c r="H32" s="114" t="s">
        <v>143</v>
      </c>
      <c r="I32" s="77">
        <v>13901.56</v>
      </c>
      <c r="J32" s="77">
        <v>0</v>
      </c>
      <c r="K32" s="77">
        <v>10621.56</v>
      </c>
      <c r="L32" s="77">
        <v>0</v>
      </c>
      <c r="M32" s="77">
        <v>3280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116">
        <f t="shared" si="6"/>
        <v>13901.56</v>
      </c>
      <c r="W32" s="117"/>
      <c r="X32" s="117"/>
    </row>
    <row r="33" spans="1:24" s="118" customFormat="1" ht="15" x14ac:dyDescent="0.25">
      <c r="A33" s="2" t="s">
        <v>467</v>
      </c>
      <c r="B33" s="2">
        <v>307</v>
      </c>
      <c r="C33" s="1" t="s">
        <v>63</v>
      </c>
      <c r="D33" s="2">
        <v>30702</v>
      </c>
      <c r="E33" s="1" t="s">
        <v>119</v>
      </c>
      <c r="F33" s="2">
        <v>2000</v>
      </c>
      <c r="G33" s="2">
        <v>24211</v>
      </c>
      <c r="H33" s="114" t="s">
        <v>144</v>
      </c>
      <c r="I33" s="77">
        <v>3030</v>
      </c>
      <c r="J33" s="77">
        <v>0</v>
      </c>
      <c r="K33" s="77">
        <v>2150</v>
      </c>
      <c r="L33" s="77">
        <v>0</v>
      </c>
      <c r="M33" s="77">
        <v>880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116">
        <f t="shared" si="6"/>
        <v>3030</v>
      </c>
      <c r="W33" s="117"/>
      <c r="X33" s="117"/>
    </row>
    <row r="34" spans="1:24" s="118" customFormat="1" ht="15" x14ac:dyDescent="0.25">
      <c r="A34" s="2" t="s">
        <v>468</v>
      </c>
      <c r="B34" s="2">
        <v>307</v>
      </c>
      <c r="C34" s="1" t="s">
        <v>63</v>
      </c>
      <c r="D34" s="2">
        <v>30702</v>
      </c>
      <c r="E34" s="1" t="s">
        <v>119</v>
      </c>
      <c r="F34" s="2">
        <v>2000</v>
      </c>
      <c r="G34" s="2">
        <v>24411</v>
      </c>
      <c r="H34" s="114" t="s">
        <v>146</v>
      </c>
      <c r="I34" s="77">
        <v>10000</v>
      </c>
      <c r="J34" s="77">
        <v>0</v>
      </c>
      <c r="K34" s="77">
        <v>9480.68</v>
      </c>
      <c r="L34" s="77">
        <v>0</v>
      </c>
      <c r="M34" s="77">
        <v>519.32000000000005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116">
        <f t="shared" si="6"/>
        <v>10000</v>
      </c>
      <c r="W34" s="117"/>
      <c r="X34" s="117"/>
    </row>
    <row r="35" spans="1:24" s="118" customFormat="1" ht="15" x14ac:dyDescent="0.25">
      <c r="A35" s="2">
        <v>12</v>
      </c>
      <c r="B35" s="2">
        <v>307</v>
      </c>
      <c r="C35" s="1" t="s">
        <v>63</v>
      </c>
      <c r="D35" s="2">
        <v>30702</v>
      </c>
      <c r="E35" s="1" t="s">
        <v>119</v>
      </c>
      <c r="F35" s="2">
        <v>2000</v>
      </c>
      <c r="G35" s="2">
        <v>24611</v>
      </c>
      <c r="H35" s="114" t="s">
        <v>148</v>
      </c>
      <c r="I35" s="77">
        <v>11887.12</v>
      </c>
      <c r="J35" s="77">
        <v>0</v>
      </c>
      <c r="K35" s="77">
        <v>6621.91</v>
      </c>
      <c r="L35" s="77">
        <v>4894.01</v>
      </c>
      <c r="M35" s="77">
        <v>371.2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0</v>
      </c>
      <c r="U35" s="77">
        <v>0</v>
      </c>
      <c r="V35" s="116">
        <f t="shared" si="6"/>
        <v>11887.12</v>
      </c>
      <c r="W35" s="117"/>
      <c r="X35" s="117"/>
    </row>
    <row r="36" spans="1:24" s="118" customFormat="1" ht="15" x14ac:dyDescent="0.25">
      <c r="A36" s="2" t="s">
        <v>468</v>
      </c>
      <c r="B36" s="2">
        <v>307</v>
      </c>
      <c r="C36" s="1" t="s">
        <v>63</v>
      </c>
      <c r="D36" s="2">
        <v>30702</v>
      </c>
      <c r="E36" s="1" t="s">
        <v>119</v>
      </c>
      <c r="F36" s="2">
        <v>2000</v>
      </c>
      <c r="G36" s="2">
        <v>24711</v>
      </c>
      <c r="H36" s="114" t="s">
        <v>149</v>
      </c>
      <c r="I36" s="77">
        <v>53468.7</v>
      </c>
      <c r="J36" s="77">
        <v>0</v>
      </c>
      <c r="K36" s="77">
        <v>48857.58</v>
      </c>
      <c r="L36" s="77">
        <v>0</v>
      </c>
      <c r="M36" s="77">
        <v>4611.12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7">
        <v>0</v>
      </c>
      <c r="U36" s="77">
        <v>0</v>
      </c>
      <c r="V36" s="116">
        <f t="shared" si="6"/>
        <v>53468.700000000004</v>
      </c>
      <c r="W36" s="117"/>
      <c r="X36" s="117"/>
    </row>
    <row r="37" spans="1:24" s="118" customFormat="1" ht="28.5" x14ac:dyDescent="0.25">
      <c r="A37" s="2" t="s">
        <v>467</v>
      </c>
      <c r="B37" s="2">
        <v>307</v>
      </c>
      <c r="C37" s="1" t="s">
        <v>63</v>
      </c>
      <c r="D37" s="2">
        <v>30702</v>
      </c>
      <c r="E37" s="1" t="s">
        <v>119</v>
      </c>
      <c r="F37" s="2">
        <v>2000</v>
      </c>
      <c r="G37" s="2">
        <v>24911</v>
      </c>
      <c r="H37" s="114" t="s">
        <v>151</v>
      </c>
      <c r="I37" s="77">
        <v>603.20000000000005</v>
      </c>
      <c r="J37" s="77">
        <v>0</v>
      </c>
      <c r="K37" s="77">
        <v>603.20000000000005</v>
      </c>
      <c r="L37" s="77">
        <v>0</v>
      </c>
      <c r="M37" s="77">
        <v>0</v>
      </c>
      <c r="N37" s="77">
        <v>0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0</v>
      </c>
      <c r="U37" s="77">
        <v>0</v>
      </c>
      <c r="V37" s="116">
        <f t="shared" si="6"/>
        <v>603.20000000000005</v>
      </c>
      <c r="W37" s="117"/>
      <c r="X37" s="117"/>
    </row>
    <row r="38" spans="1:24" s="118" customFormat="1" ht="15" x14ac:dyDescent="0.25">
      <c r="A38" s="2">
        <v>20</v>
      </c>
      <c r="B38" s="2">
        <v>307</v>
      </c>
      <c r="C38" s="1" t="s">
        <v>63</v>
      </c>
      <c r="D38" s="2">
        <v>30702</v>
      </c>
      <c r="E38" s="1" t="s">
        <v>119</v>
      </c>
      <c r="F38" s="2">
        <v>2000</v>
      </c>
      <c r="G38" s="2">
        <v>25311</v>
      </c>
      <c r="H38" s="114" t="s">
        <v>152</v>
      </c>
      <c r="I38" s="77">
        <v>299931.8</v>
      </c>
      <c r="J38" s="77">
        <v>0</v>
      </c>
      <c r="K38" s="77">
        <v>0</v>
      </c>
      <c r="L38" s="77">
        <v>0</v>
      </c>
      <c r="M38" s="77">
        <v>142985.48000000001</v>
      </c>
      <c r="N38" s="77">
        <v>150000</v>
      </c>
      <c r="O38" s="77">
        <v>0</v>
      </c>
      <c r="P38" s="77">
        <v>0</v>
      </c>
      <c r="Q38" s="77">
        <v>6946.32</v>
      </c>
      <c r="R38" s="77">
        <v>0</v>
      </c>
      <c r="S38" s="77">
        <v>0</v>
      </c>
      <c r="T38" s="77">
        <v>0</v>
      </c>
      <c r="U38" s="77">
        <v>0</v>
      </c>
      <c r="V38" s="116">
        <f t="shared" si="6"/>
        <v>299931.8</v>
      </c>
      <c r="W38" s="117"/>
      <c r="X38" s="117"/>
    </row>
    <row r="39" spans="1:24" s="118" customFormat="1" ht="28.5" x14ac:dyDescent="0.25">
      <c r="A39" s="2">
        <v>20</v>
      </c>
      <c r="B39" s="2">
        <v>307</v>
      </c>
      <c r="C39" s="1" t="s">
        <v>63</v>
      </c>
      <c r="D39" s="2">
        <v>30702</v>
      </c>
      <c r="E39" s="1" t="s">
        <v>119</v>
      </c>
      <c r="F39" s="2">
        <v>2000</v>
      </c>
      <c r="G39" s="2">
        <v>25411</v>
      </c>
      <c r="H39" s="114" t="s">
        <v>153</v>
      </c>
      <c r="I39" s="77">
        <v>20000</v>
      </c>
      <c r="J39" s="77">
        <v>0</v>
      </c>
      <c r="K39" s="77">
        <v>0</v>
      </c>
      <c r="L39" s="77">
        <v>0</v>
      </c>
      <c r="M39" s="77">
        <v>20000</v>
      </c>
      <c r="N39" s="77">
        <v>0</v>
      </c>
      <c r="O39" s="77">
        <v>0</v>
      </c>
      <c r="P39" s="77">
        <v>0</v>
      </c>
      <c r="Q39" s="77">
        <v>0</v>
      </c>
      <c r="R39" s="77">
        <v>0</v>
      </c>
      <c r="S39" s="77">
        <v>0</v>
      </c>
      <c r="T39" s="77">
        <v>0</v>
      </c>
      <c r="U39" s="77">
        <v>0</v>
      </c>
      <c r="V39" s="116">
        <f t="shared" si="6"/>
        <v>20000</v>
      </c>
      <c r="W39" s="117"/>
      <c r="X39" s="117"/>
    </row>
    <row r="40" spans="1:24" s="118" customFormat="1" ht="28.5" x14ac:dyDescent="0.25">
      <c r="A40" s="2">
        <v>20</v>
      </c>
      <c r="B40" s="2">
        <v>307</v>
      </c>
      <c r="C40" s="1" t="s">
        <v>63</v>
      </c>
      <c r="D40" s="2">
        <v>30702</v>
      </c>
      <c r="E40" s="1" t="s">
        <v>119</v>
      </c>
      <c r="F40" s="2">
        <v>2000</v>
      </c>
      <c r="G40" s="2">
        <v>25511</v>
      </c>
      <c r="H40" s="114" t="s">
        <v>469</v>
      </c>
      <c r="I40" s="77">
        <v>60180.02</v>
      </c>
      <c r="J40" s="77">
        <v>0</v>
      </c>
      <c r="K40" s="77">
        <v>0</v>
      </c>
      <c r="L40" s="77">
        <v>0</v>
      </c>
      <c r="M40" s="77">
        <v>60180.02</v>
      </c>
      <c r="N40" s="77">
        <v>0</v>
      </c>
      <c r="O40" s="77">
        <v>0</v>
      </c>
      <c r="P40" s="77">
        <v>0</v>
      </c>
      <c r="Q40" s="77">
        <v>0</v>
      </c>
      <c r="R40" s="77">
        <v>0</v>
      </c>
      <c r="S40" s="77">
        <v>0</v>
      </c>
      <c r="T40" s="77">
        <v>0</v>
      </c>
      <c r="U40" s="77">
        <v>0</v>
      </c>
      <c r="V40" s="116">
        <f t="shared" si="6"/>
        <v>60180.02</v>
      </c>
      <c r="W40" s="117"/>
      <c r="X40" s="117"/>
    </row>
    <row r="41" spans="1:24" s="118" customFormat="1" ht="28.5" x14ac:dyDescent="0.25">
      <c r="A41" s="2" t="s">
        <v>467</v>
      </c>
      <c r="B41" s="2">
        <v>307</v>
      </c>
      <c r="C41" s="1" t="s">
        <v>63</v>
      </c>
      <c r="D41" s="2">
        <v>30702</v>
      </c>
      <c r="E41" s="1" t="s">
        <v>119</v>
      </c>
      <c r="F41" s="2">
        <v>2000</v>
      </c>
      <c r="G41" s="2">
        <v>25611</v>
      </c>
      <c r="H41" s="114" t="s">
        <v>155</v>
      </c>
      <c r="I41" s="77">
        <v>17947.740000000002</v>
      </c>
      <c r="J41" s="77">
        <v>2900</v>
      </c>
      <c r="K41" s="77">
        <v>15016.74</v>
      </c>
      <c r="L41" s="77">
        <v>31</v>
      </c>
      <c r="M41" s="77">
        <v>0</v>
      </c>
      <c r="N41" s="77">
        <v>0</v>
      </c>
      <c r="O41" s="77">
        <v>0</v>
      </c>
      <c r="P41" s="77">
        <v>0</v>
      </c>
      <c r="Q41" s="77">
        <v>0</v>
      </c>
      <c r="R41" s="77">
        <v>0</v>
      </c>
      <c r="S41" s="77">
        <v>0</v>
      </c>
      <c r="T41" s="77">
        <v>0</v>
      </c>
      <c r="U41" s="77">
        <v>0</v>
      </c>
      <c r="V41" s="116">
        <f t="shared" si="6"/>
        <v>17947.739999999998</v>
      </c>
      <c r="W41" s="117"/>
      <c r="X41" s="117"/>
    </row>
    <row r="42" spans="1:24" s="118" customFormat="1" ht="15" x14ac:dyDescent="0.25">
      <c r="A42" s="2">
        <v>12</v>
      </c>
      <c r="B42" s="2">
        <v>307</v>
      </c>
      <c r="C42" s="1" t="s">
        <v>63</v>
      </c>
      <c r="D42" s="2">
        <v>30702</v>
      </c>
      <c r="E42" s="1" t="s">
        <v>119</v>
      </c>
      <c r="F42" s="2">
        <v>2000</v>
      </c>
      <c r="G42" s="266">
        <v>26111</v>
      </c>
      <c r="H42" s="248" t="s">
        <v>157</v>
      </c>
      <c r="I42" s="119">
        <v>702848.93</v>
      </c>
      <c r="J42" s="77">
        <v>2848.93</v>
      </c>
      <c r="K42" s="77">
        <v>0</v>
      </c>
      <c r="L42" s="77">
        <v>0</v>
      </c>
      <c r="M42" s="77">
        <v>700000</v>
      </c>
      <c r="N42" s="77">
        <v>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116">
        <f t="shared" si="6"/>
        <v>702848.93</v>
      </c>
      <c r="W42" s="117"/>
      <c r="X42" s="117"/>
    </row>
    <row r="43" spans="1:24" s="118" customFormat="1" ht="28.5" x14ac:dyDescent="0.25">
      <c r="A43" s="2">
        <v>12</v>
      </c>
      <c r="B43" s="2">
        <v>307</v>
      </c>
      <c r="C43" s="1" t="s">
        <v>63</v>
      </c>
      <c r="D43" s="2">
        <v>30702</v>
      </c>
      <c r="E43" s="1" t="s">
        <v>119</v>
      </c>
      <c r="F43" s="2">
        <v>2000</v>
      </c>
      <c r="G43" s="2">
        <v>27211</v>
      </c>
      <c r="H43" s="114" t="s">
        <v>159</v>
      </c>
      <c r="I43" s="77">
        <v>10000</v>
      </c>
      <c r="J43" s="77">
        <v>0</v>
      </c>
      <c r="K43" s="77">
        <v>0</v>
      </c>
      <c r="L43" s="77">
        <v>0</v>
      </c>
      <c r="M43" s="77">
        <v>10000</v>
      </c>
      <c r="N43" s="77">
        <v>0</v>
      </c>
      <c r="O43" s="77">
        <v>0</v>
      </c>
      <c r="P43" s="77">
        <v>0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116">
        <f t="shared" si="6"/>
        <v>10000</v>
      </c>
      <c r="W43" s="117"/>
      <c r="X43" s="117"/>
    </row>
    <row r="44" spans="1:24" s="118" customFormat="1" ht="28.5" x14ac:dyDescent="0.25">
      <c r="A44" s="2">
        <v>20</v>
      </c>
      <c r="B44" s="2">
        <v>307</v>
      </c>
      <c r="C44" s="1" t="s">
        <v>63</v>
      </c>
      <c r="D44" s="2">
        <v>30702</v>
      </c>
      <c r="E44" s="1" t="s">
        <v>119</v>
      </c>
      <c r="F44" s="2">
        <v>2000</v>
      </c>
      <c r="G44" s="2">
        <v>27511</v>
      </c>
      <c r="H44" s="114" t="s">
        <v>470</v>
      </c>
      <c r="I44" s="77">
        <v>2600</v>
      </c>
      <c r="J44" s="77">
        <v>0</v>
      </c>
      <c r="K44" s="77">
        <v>0</v>
      </c>
      <c r="L44" s="77">
        <v>0</v>
      </c>
      <c r="M44" s="77">
        <v>2600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116">
        <f t="shared" si="6"/>
        <v>2600</v>
      </c>
      <c r="W44" s="117"/>
      <c r="X44" s="117"/>
    </row>
    <row r="45" spans="1:24" s="118" customFormat="1" ht="15" x14ac:dyDescent="0.25">
      <c r="A45" s="2">
        <v>12</v>
      </c>
      <c r="B45" s="2">
        <v>307</v>
      </c>
      <c r="C45" s="1" t="s">
        <v>63</v>
      </c>
      <c r="D45" s="2">
        <v>30702</v>
      </c>
      <c r="E45" s="1" t="s">
        <v>119</v>
      </c>
      <c r="F45" s="2">
        <v>2000</v>
      </c>
      <c r="G45" s="2">
        <v>29111</v>
      </c>
      <c r="H45" s="114" t="s">
        <v>166</v>
      </c>
      <c r="I45" s="77">
        <v>90730.21</v>
      </c>
      <c r="J45" s="77">
        <v>0</v>
      </c>
      <c r="K45" s="77">
        <v>3166.8</v>
      </c>
      <c r="L45" s="77">
        <v>0</v>
      </c>
      <c r="M45" s="77">
        <v>50130.720000000001</v>
      </c>
      <c r="N45" s="77">
        <v>0</v>
      </c>
      <c r="O45" s="77">
        <v>0</v>
      </c>
      <c r="P45" s="77">
        <v>0</v>
      </c>
      <c r="Q45" s="77">
        <v>37432.69</v>
      </c>
      <c r="R45" s="77">
        <v>0</v>
      </c>
      <c r="S45" s="77">
        <v>0</v>
      </c>
      <c r="T45" s="77">
        <v>0</v>
      </c>
      <c r="U45" s="77">
        <v>0</v>
      </c>
      <c r="V45" s="116">
        <f t="shared" si="6"/>
        <v>90730.21</v>
      </c>
      <c r="W45" s="117"/>
      <c r="X45" s="117"/>
    </row>
    <row r="46" spans="1:24" s="118" customFormat="1" ht="30" x14ac:dyDescent="0.25">
      <c r="A46" s="2">
        <v>12</v>
      </c>
      <c r="B46" s="2">
        <v>307</v>
      </c>
      <c r="C46" s="1" t="s">
        <v>63</v>
      </c>
      <c r="D46" s="2">
        <v>30702</v>
      </c>
      <c r="E46" s="1" t="s">
        <v>119</v>
      </c>
      <c r="F46" s="2">
        <v>2000</v>
      </c>
      <c r="G46" s="266">
        <v>29611</v>
      </c>
      <c r="H46" s="248" t="s">
        <v>171</v>
      </c>
      <c r="I46" s="119">
        <v>3800300</v>
      </c>
      <c r="J46" s="77">
        <v>0</v>
      </c>
      <c r="K46" s="77">
        <v>0</v>
      </c>
      <c r="L46" s="77">
        <v>0</v>
      </c>
      <c r="M46" s="77">
        <v>3800300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77">
        <v>0</v>
      </c>
      <c r="V46" s="116">
        <f t="shared" si="6"/>
        <v>3800300</v>
      </c>
      <c r="W46" s="117"/>
      <c r="X46" s="117"/>
    </row>
    <row r="47" spans="1:24" s="118" customFormat="1" ht="30" x14ac:dyDescent="0.25">
      <c r="A47" s="2">
        <v>12</v>
      </c>
      <c r="B47" s="2">
        <v>307</v>
      </c>
      <c r="C47" s="1" t="s">
        <v>63</v>
      </c>
      <c r="D47" s="2">
        <v>30702</v>
      </c>
      <c r="E47" s="1" t="s">
        <v>119</v>
      </c>
      <c r="F47" s="2">
        <v>2000</v>
      </c>
      <c r="G47" s="266">
        <v>29811</v>
      </c>
      <c r="H47" s="248" t="s">
        <v>173</v>
      </c>
      <c r="I47" s="119">
        <v>209671.33</v>
      </c>
      <c r="J47" s="77">
        <v>0</v>
      </c>
      <c r="K47" s="77">
        <v>0</v>
      </c>
      <c r="L47" s="77">
        <v>0</v>
      </c>
      <c r="M47" s="77">
        <v>209671.33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116">
        <f t="shared" si="6"/>
        <v>209671.33</v>
      </c>
      <c r="W47" s="117"/>
      <c r="X47" s="117"/>
    </row>
    <row r="48" spans="1:24" s="118" customFormat="1" ht="15" x14ac:dyDescent="0.25">
      <c r="A48" s="530" t="s">
        <v>471</v>
      </c>
      <c r="B48" s="2">
        <v>307</v>
      </c>
      <c r="C48" s="1" t="s">
        <v>63</v>
      </c>
      <c r="D48" s="2">
        <v>30703</v>
      </c>
      <c r="E48" s="1" t="s">
        <v>120</v>
      </c>
      <c r="F48" s="2">
        <v>2000</v>
      </c>
      <c r="G48" s="2">
        <v>24611</v>
      </c>
      <c r="H48" s="114" t="s">
        <v>148</v>
      </c>
      <c r="I48" s="77">
        <v>90800.01</v>
      </c>
      <c r="J48" s="77">
        <v>0</v>
      </c>
      <c r="K48" s="77">
        <v>5466.56</v>
      </c>
      <c r="L48" s="77">
        <v>19328.37</v>
      </c>
      <c r="M48" s="77">
        <v>40000</v>
      </c>
      <c r="N48" s="77">
        <v>26005.08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116">
        <f t="shared" si="6"/>
        <v>90800.010000000009</v>
      </c>
      <c r="W48" s="117"/>
      <c r="X48" s="117"/>
    </row>
    <row r="49" spans="1:24" s="118" customFormat="1" ht="15" x14ac:dyDescent="0.25">
      <c r="A49" s="530" t="s">
        <v>472</v>
      </c>
      <c r="B49" s="2">
        <v>307</v>
      </c>
      <c r="C49" s="1" t="s">
        <v>63</v>
      </c>
      <c r="D49" s="2">
        <v>30703</v>
      </c>
      <c r="E49" s="1" t="s">
        <v>120</v>
      </c>
      <c r="F49" s="2">
        <v>2000</v>
      </c>
      <c r="G49" s="2">
        <v>24711</v>
      </c>
      <c r="H49" s="114" t="s">
        <v>149</v>
      </c>
      <c r="I49" s="77">
        <v>20706</v>
      </c>
      <c r="J49" s="77">
        <v>0</v>
      </c>
      <c r="K49" s="77">
        <v>10904</v>
      </c>
      <c r="L49" s="77">
        <v>3619.2</v>
      </c>
      <c r="M49" s="77">
        <v>6182.8</v>
      </c>
      <c r="N49" s="77">
        <v>0</v>
      </c>
      <c r="O49" s="77">
        <v>0</v>
      </c>
      <c r="P49" s="77">
        <v>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116">
        <f t="shared" si="6"/>
        <v>20706</v>
      </c>
      <c r="W49" s="117"/>
      <c r="X49" s="117"/>
    </row>
    <row r="50" spans="1:24" s="118" customFormat="1" ht="28.5" x14ac:dyDescent="0.25">
      <c r="A50" s="530" t="s">
        <v>473</v>
      </c>
      <c r="B50" s="2">
        <v>307</v>
      </c>
      <c r="C50" s="1" t="s">
        <v>63</v>
      </c>
      <c r="D50" s="2">
        <v>30703</v>
      </c>
      <c r="E50" s="1" t="s">
        <v>120</v>
      </c>
      <c r="F50" s="2">
        <v>2000</v>
      </c>
      <c r="G50" s="2">
        <v>24911</v>
      </c>
      <c r="H50" s="114" t="s">
        <v>151</v>
      </c>
      <c r="I50" s="77">
        <v>13320.87</v>
      </c>
      <c r="J50" s="77">
        <v>0</v>
      </c>
      <c r="K50" s="77">
        <v>2436</v>
      </c>
      <c r="L50" s="77">
        <v>0</v>
      </c>
      <c r="M50" s="77">
        <v>10884.87</v>
      </c>
      <c r="N50" s="77">
        <v>0</v>
      </c>
      <c r="O50" s="77">
        <v>0</v>
      </c>
      <c r="P50" s="77">
        <v>0</v>
      </c>
      <c r="Q50" s="77">
        <v>0</v>
      </c>
      <c r="R50" s="77">
        <v>0</v>
      </c>
      <c r="S50" s="77">
        <v>0</v>
      </c>
      <c r="T50" s="77">
        <v>0</v>
      </c>
      <c r="U50" s="77">
        <v>0</v>
      </c>
      <c r="V50" s="116">
        <f t="shared" si="6"/>
        <v>13320.87</v>
      </c>
      <c r="W50" s="117"/>
      <c r="X50" s="117"/>
    </row>
    <row r="51" spans="1:24" s="118" customFormat="1" ht="28.5" x14ac:dyDescent="0.25">
      <c r="A51" s="530" t="s">
        <v>474</v>
      </c>
      <c r="B51" s="2">
        <v>307</v>
      </c>
      <c r="C51" s="1" t="s">
        <v>63</v>
      </c>
      <c r="D51" s="2">
        <v>30703</v>
      </c>
      <c r="E51" s="1" t="s">
        <v>120</v>
      </c>
      <c r="F51" s="2">
        <v>2000</v>
      </c>
      <c r="G51" s="2">
        <v>25611</v>
      </c>
      <c r="H51" s="114" t="s">
        <v>155</v>
      </c>
      <c r="I51" s="77">
        <v>34851.199999999997</v>
      </c>
      <c r="J51" s="77">
        <v>0</v>
      </c>
      <c r="K51" s="77">
        <v>5200</v>
      </c>
      <c r="L51" s="77">
        <v>0</v>
      </c>
      <c r="M51" s="77">
        <v>29651.200000000001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116">
        <f t="shared" si="6"/>
        <v>34851.199999999997</v>
      </c>
      <c r="W51" s="117"/>
      <c r="X51" s="117"/>
    </row>
    <row r="52" spans="1:24" s="118" customFormat="1" ht="28.5" x14ac:dyDescent="0.25">
      <c r="A52" s="530" t="s">
        <v>474</v>
      </c>
      <c r="B52" s="2">
        <v>307</v>
      </c>
      <c r="C52" s="1" t="s">
        <v>63</v>
      </c>
      <c r="D52" s="2">
        <v>30703</v>
      </c>
      <c r="E52" s="1" t="s">
        <v>120</v>
      </c>
      <c r="F52" s="2">
        <v>2000</v>
      </c>
      <c r="G52" s="2">
        <v>27211</v>
      </c>
      <c r="H52" s="114" t="s">
        <v>159</v>
      </c>
      <c r="I52" s="77">
        <v>2900</v>
      </c>
      <c r="J52" s="77">
        <v>0</v>
      </c>
      <c r="K52" s="77">
        <v>0</v>
      </c>
      <c r="L52" s="77">
        <v>2900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116">
        <f t="shared" si="6"/>
        <v>2900</v>
      </c>
      <c r="W52" s="117"/>
      <c r="X52" s="117"/>
    </row>
    <row r="53" spans="1:24" s="118" customFormat="1" ht="15" x14ac:dyDescent="0.25">
      <c r="A53" s="530" t="s">
        <v>474</v>
      </c>
      <c r="B53" s="2">
        <v>307</v>
      </c>
      <c r="C53" s="1" t="s">
        <v>63</v>
      </c>
      <c r="D53" s="2">
        <v>30703</v>
      </c>
      <c r="E53" s="1" t="s">
        <v>120</v>
      </c>
      <c r="F53" s="2">
        <v>2000</v>
      </c>
      <c r="G53" s="2">
        <v>27411</v>
      </c>
      <c r="H53" s="114" t="s">
        <v>161</v>
      </c>
      <c r="I53" s="77">
        <v>3000</v>
      </c>
      <c r="J53" s="77">
        <v>0</v>
      </c>
      <c r="K53" s="77">
        <v>0</v>
      </c>
      <c r="L53" s="77">
        <v>0</v>
      </c>
      <c r="M53" s="77">
        <v>3000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116">
        <f t="shared" si="6"/>
        <v>3000</v>
      </c>
      <c r="W53" s="117"/>
      <c r="X53" s="117"/>
    </row>
    <row r="54" spans="1:24" s="118" customFormat="1" ht="15" x14ac:dyDescent="0.25">
      <c r="A54" s="2" t="s">
        <v>471</v>
      </c>
      <c r="B54" s="2">
        <v>307</v>
      </c>
      <c r="C54" s="1" t="s">
        <v>63</v>
      </c>
      <c r="D54" s="2">
        <v>30703</v>
      </c>
      <c r="E54" s="1" t="s">
        <v>120</v>
      </c>
      <c r="F54" s="2">
        <v>2000</v>
      </c>
      <c r="G54" s="2">
        <v>29111</v>
      </c>
      <c r="H54" s="114" t="s">
        <v>166</v>
      </c>
      <c r="I54" s="77">
        <v>166503.39000000001</v>
      </c>
      <c r="J54" s="77">
        <v>0</v>
      </c>
      <c r="K54" s="77">
        <v>742.4</v>
      </c>
      <c r="L54" s="77">
        <v>11920.39</v>
      </c>
      <c r="M54" s="77">
        <v>140624.26999999999</v>
      </c>
      <c r="N54" s="77">
        <v>13216.33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116">
        <f t="shared" si="6"/>
        <v>166503.38999999998</v>
      </c>
      <c r="W54" s="117"/>
      <c r="X54" s="117"/>
    </row>
    <row r="55" spans="1:24" s="118" customFormat="1" ht="28.5" x14ac:dyDescent="0.25">
      <c r="A55" s="2" t="s">
        <v>474</v>
      </c>
      <c r="B55" s="2">
        <v>307</v>
      </c>
      <c r="C55" s="1" t="s">
        <v>63</v>
      </c>
      <c r="D55" s="2">
        <v>30703</v>
      </c>
      <c r="E55" s="1" t="s">
        <v>120</v>
      </c>
      <c r="F55" s="2">
        <v>2000</v>
      </c>
      <c r="G55" s="2">
        <v>29811</v>
      </c>
      <c r="H55" s="114" t="s">
        <v>173</v>
      </c>
      <c r="I55" s="77">
        <v>9135</v>
      </c>
      <c r="J55" s="77">
        <v>0</v>
      </c>
      <c r="K55" s="77">
        <v>0</v>
      </c>
      <c r="L55" s="77">
        <v>9135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116">
        <f t="shared" si="6"/>
        <v>9135</v>
      </c>
      <c r="W55" s="117"/>
      <c r="X55" s="117"/>
    </row>
    <row r="56" spans="1:24" s="118" customFormat="1" ht="15" x14ac:dyDescent="0.25">
      <c r="A56" s="122">
        <v>12</v>
      </c>
      <c r="B56" s="122">
        <v>307</v>
      </c>
      <c r="C56" s="123" t="s">
        <v>63</v>
      </c>
      <c r="D56" s="122">
        <v>30701</v>
      </c>
      <c r="E56" s="123" t="s">
        <v>63</v>
      </c>
      <c r="F56" s="122">
        <v>3000</v>
      </c>
      <c r="G56" s="122">
        <v>31111</v>
      </c>
      <c r="H56" s="124" t="s">
        <v>175</v>
      </c>
      <c r="I56" s="125">
        <v>32677.87</v>
      </c>
      <c r="J56" s="125">
        <v>1922</v>
      </c>
      <c r="K56" s="125">
        <v>1909</v>
      </c>
      <c r="L56" s="125">
        <v>2020</v>
      </c>
      <c r="M56" s="125">
        <v>5407.53</v>
      </c>
      <c r="N56" s="125">
        <v>1556.09</v>
      </c>
      <c r="O56" s="125">
        <v>3890.22</v>
      </c>
      <c r="P56" s="125">
        <v>1556.09</v>
      </c>
      <c r="Q56" s="125">
        <v>3890.22</v>
      </c>
      <c r="R56" s="125">
        <v>1556.09</v>
      </c>
      <c r="S56" s="125">
        <v>3890.22</v>
      </c>
      <c r="T56" s="125">
        <v>1556.09</v>
      </c>
      <c r="U56" s="125">
        <v>3524.32</v>
      </c>
      <c r="V56" s="126">
        <f>SUM(J56:U56)</f>
        <v>32677.870000000003</v>
      </c>
      <c r="W56" s="117"/>
      <c r="X56" s="117"/>
    </row>
    <row r="57" spans="1:24" s="118" customFormat="1" ht="15" x14ac:dyDescent="0.25">
      <c r="A57" s="122">
        <v>12</v>
      </c>
      <c r="B57" s="122">
        <v>307</v>
      </c>
      <c r="C57" s="123" t="s">
        <v>63</v>
      </c>
      <c r="D57" s="122">
        <v>30701</v>
      </c>
      <c r="E57" s="123" t="s">
        <v>63</v>
      </c>
      <c r="F57" s="122">
        <v>3000</v>
      </c>
      <c r="G57" s="122">
        <v>31311</v>
      </c>
      <c r="H57" s="124" t="s">
        <v>178</v>
      </c>
      <c r="I57" s="125">
        <v>12000</v>
      </c>
      <c r="J57" s="125">
        <v>1813</v>
      </c>
      <c r="K57" s="125">
        <v>0</v>
      </c>
      <c r="L57" s="125">
        <v>1765</v>
      </c>
      <c r="M57" s="125">
        <v>422</v>
      </c>
      <c r="N57" s="125">
        <v>2000</v>
      </c>
      <c r="O57" s="125">
        <v>0</v>
      </c>
      <c r="P57" s="125">
        <v>2000</v>
      </c>
      <c r="Q57" s="125">
        <v>0</v>
      </c>
      <c r="R57" s="125">
        <v>2000</v>
      </c>
      <c r="S57" s="125">
        <v>0</v>
      </c>
      <c r="T57" s="125">
        <v>2000</v>
      </c>
      <c r="U57" s="125">
        <v>0</v>
      </c>
      <c r="V57" s="126">
        <f t="shared" ref="V57:V94" si="7">SUM(J57:U57)</f>
        <v>12000</v>
      </c>
      <c r="W57" s="117"/>
      <c r="X57" s="117"/>
    </row>
    <row r="58" spans="1:24" s="118" customFormat="1" ht="15" x14ac:dyDescent="0.25">
      <c r="A58" s="122">
        <v>12</v>
      </c>
      <c r="B58" s="122">
        <v>307</v>
      </c>
      <c r="C58" s="123" t="s">
        <v>63</v>
      </c>
      <c r="D58" s="122">
        <v>30701</v>
      </c>
      <c r="E58" s="123" t="s">
        <v>63</v>
      </c>
      <c r="F58" s="122">
        <v>3000</v>
      </c>
      <c r="G58" s="122">
        <v>31411</v>
      </c>
      <c r="H58" s="124" t="s">
        <v>179</v>
      </c>
      <c r="I58" s="125">
        <v>36000</v>
      </c>
      <c r="J58" s="125">
        <v>992.19</v>
      </c>
      <c r="K58" s="125">
        <v>4321.99</v>
      </c>
      <c r="L58" s="125">
        <v>992.19</v>
      </c>
      <c r="M58" s="125">
        <v>5693.63</v>
      </c>
      <c r="N58" s="125">
        <v>3000</v>
      </c>
      <c r="O58" s="125">
        <v>3000</v>
      </c>
      <c r="P58" s="125">
        <v>3000</v>
      </c>
      <c r="Q58" s="125">
        <v>3000</v>
      </c>
      <c r="R58" s="125">
        <v>3000</v>
      </c>
      <c r="S58" s="125">
        <v>3000</v>
      </c>
      <c r="T58" s="125">
        <v>3000</v>
      </c>
      <c r="U58" s="125">
        <v>3000</v>
      </c>
      <c r="V58" s="126">
        <f t="shared" si="7"/>
        <v>36000</v>
      </c>
      <c r="W58" s="117"/>
      <c r="X58" s="117"/>
    </row>
    <row r="59" spans="1:24" s="118" customFormat="1" ht="15" x14ac:dyDescent="0.25">
      <c r="A59" s="122">
        <v>12</v>
      </c>
      <c r="B59" s="122">
        <v>307</v>
      </c>
      <c r="C59" s="123" t="s">
        <v>63</v>
      </c>
      <c r="D59" s="122">
        <v>30701</v>
      </c>
      <c r="E59" s="123" t="s">
        <v>63</v>
      </c>
      <c r="F59" s="122">
        <v>3000</v>
      </c>
      <c r="G59" s="122">
        <v>32211</v>
      </c>
      <c r="H59" s="124" t="s">
        <v>185</v>
      </c>
      <c r="I59" s="125">
        <v>860256</v>
      </c>
      <c r="J59" s="125">
        <v>0</v>
      </c>
      <c r="K59" s="125">
        <v>143376</v>
      </c>
      <c r="L59" s="125">
        <v>71688</v>
      </c>
      <c r="M59" s="125">
        <v>71688</v>
      </c>
      <c r="N59" s="125">
        <v>71688</v>
      </c>
      <c r="O59" s="125">
        <v>71688</v>
      </c>
      <c r="P59" s="125">
        <v>71688</v>
      </c>
      <c r="Q59" s="125">
        <v>71688</v>
      </c>
      <c r="R59" s="125">
        <v>71688</v>
      </c>
      <c r="S59" s="125">
        <v>71688</v>
      </c>
      <c r="T59" s="125">
        <v>71688</v>
      </c>
      <c r="U59" s="125">
        <v>71688</v>
      </c>
      <c r="V59" s="126">
        <f t="shared" si="7"/>
        <v>860256</v>
      </c>
      <c r="W59" s="117"/>
      <c r="X59" s="117"/>
    </row>
    <row r="60" spans="1:24" s="118" customFormat="1" ht="30" x14ac:dyDescent="0.25">
      <c r="A60" s="122" t="s">
        <v>493</v>
      </c>
      <c r="B60" s="122">
        <v>307</v>
      </c>
      <c r="C60" s="123" t="s">
        <v>63</v>
      </c>
      <c r="D60" s="122">
        <v>30701</v>
      </c>
      <c r="E60" s="123" t="s">
        <v>63</v>
      </c>
      <c r="F60" s="122">
        <v>3000</v>
      </c>
      <c r="G60" s="538">
        <v>32611</v>
      </c>
      <c r="H60" s="597" t="s">
        <v>494</v>
      </c>
      <c r="I60" s="537">
        <v>8456400</v>
      </c>
      <c r="J60" s="125">
        <v>0</v>
      </c>
      <c r="K60" s="125">
        <v>0</v>
      </c>
      <c r="L60" s="125">
        <v>0</v>
      </c>
      <c r="M60" s="125">
        <v>0</v>
      </c>
      <c r="N60" s="125">
        <v>8456400</v>
      </c>
      <c r="O60" s="125">
        <v>0</v>
      </c>
      <c r="P60" s="125">
        <v>0</v>
      </c>
      <c r="Q60" s="125">
        <v>0</v>
      </c>
      <c r="R60" s="125">
        <v>0</v>
      </c>
      <c r="S60" s="125">
        <v>0</v>
      </c>
      <c r="T60" s="125">
        <v>0</v>
      </c>
      <c r="U60" s="125">
        <v>0</v>
      </c>
      <c r="V60" s="126">
        <f t="shared" si="7"/>
        <v>8456400</v>
      </c>
      <c r="W60" s="117"/>
      <c r="X60" s="117"/>
    </row>
    <row r="61" spans="1:24" s="118" customFormat="1" ht="28.5" x14ac:dyDescent="0.25">
      <c r="A61" s="122" t="s">
        <v>475</v>
      </c>
      <c r="B61" s="122">
        <v>307</v>
      </c>
      <c r="C61" s="123" t="s">
        <v>63</v>
      </c>
      <c r="D61" s="122">
        <v>30701</v>
      </c>
      <c r="E61" s="123" t="s">
        <v>63</v>
      </c>
      <c r="F61" s="122">
        <v>3000</v>
      </c>
      <c r="G61" s="122">
        <v>33611</v>
      </c>
      <c r="H61" s="124" t="s">
        <v>198</v>
      </c>
      <c r="I61" s="125">
        <v>109000</v>
      </c>
      <c r="J61" s="125">
        <v>0</v>
      </c>
      <c r="K61" s="125">
        <v>0</v>
      </c>
      <c r="L61" s="125">
        <v>0</v>
      </c>
      <c r="M61" s="125">
        <v>81000</v>
      </c>
      <c r="N61" s="125">
        <v>4000</v>
      </c>
      <c r="O61" s="125">
        <v>4000</v>
      </c>
      <c r="P61" s="125">
        <v>4000</v>
      </c>
      <c r="Q61" s="125">
        <v>4000</v>
      </c>
      <c r="R61" s="125">
        <v>4000</v>
      </c>
      <c r="S61" s="125">
        <v>4000</v>
      </c>
      <c r="T61" s="125">
        <v>4000</v>
      </c>
      <c r="U61" s="125">
        <v>0</v>
      </c>
      <c r="V61" s="126">
        <f t="shared" si="7"/>
        <v>109000</v>
      </c>
      <c r="W61" s="117"/>
      <c r="X61" s="117"/>
    </row>
    <row r="62" spans="1:24" s="118" customFormat="1" ht="15" x14ac:dyDescent="0.25">
      <c r="A62" s="122" t="s">
        <v>495</v>
      </c>
      <c r="B62" s="122">
        <v>307</v>
      </c>
      <c r="C62" s="123" t="s">
        <v>63</v>
      </c>
      <c r="D62" s="122">
        <v>30701</v>
      </c>
      <c r="E62" s="123" t="s">
        <v>63</v>
      </c>
      <c r="F62" s="122">
        <v>3000</v>
      </c>
      <c r="G62" s="538">
        <v>34711</v>
      </c>
      <c r="H62" s="597" t="s">
        <v>205</v>
      </c>
      <c r="I62" s="537">
        <v>119235224.25</v>
      </c>
      <c r="J62" s="125">
        <v>21355924.800000001</v>
      </c>
      <c r="K62" s="125">
        <v>15434078.4</v>
      </c>
      <c r="L62" s="125">
        <v>17692447.600000001</v>
      </c>
      <c r="M62" s="125">
        <v>46957573.450000003</v>
      </c>
      <c r="N62" s="125">
        <v>17795200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  <c r="U62" s="125">
        <v>0</v>
      </c>
      <c r="V62" s="126">
        <f t="shared" si="7"/>
        <v>119235224.25</v>
      </c>
      <c r="W62" s="117"/>
      <c r="X62" s="117"/>
    </row>
    <row r="63" spans="1:24" s="118" customFormat="1" ht="15" x14ac:dyDescent="0.25">
      <c r="A63" s="122" t="s">
        <v>496</v>
      </c>
      <c r="B63" s="122">
        <v>307</v>
      </c>
      <c r="C63" s="123" t="s">
        <v>63</v>
      </c>
      <c r="D63" s="122">
        <v>30701</v>
      </c>
      <c r="E63" s="123" t="s">
        <v>63</v>
      </c>
      <c r="F63" s="122">
        <v>3000</v>
      </c>
      <c r="G63" s="538">
        <v>35811</v>
      </c>
      <c r="H63" s="597" t="s">
        <v>215</v>
      </c>
      <c r="I63" s="537">
        <v>5036900.01</v>
      </c>
      <c r="J63" s="125">
        <v>1587217.69</v>
      </c>
      <c r="K63" s="125">
        <v>1577075.54</v>
      </c>
      <c r="L63" s="125">
        <v>515243.08</v>
      </c>
      <c r="M63" s="125">
        <v>1357363.7</v>
      </c>
      <c r="N63" s="125">
        <v>0</v>
      </c>
      <c r="O63" s="125">
        <v>0</v>
      </c>
      <c r="P63" s="125">
        <v>0</v>
      </c>
      <c r="Q63" s="125">
        <v>0</v>
      </c>
      <c r="R63" s="125">
        <v>0</v>
      </c>
      <c r="S63" s="125">
        <v>0</v>
      </c>
      <c r="T63" s="125">
        <v>0</v>
      </c>
      <c r="U63" s="125">
        <v>0</v>
      </c>
      <c r="V63" s="126">
        <f t="shared" si="7"/>
        <v>5036900.01</v>
      </c>
      <c r="W63" s="117"/>
      <c r="X63" s="117"/>
    </row>
    <row r="64" spans="1:24" s="118" customFormat="1" ht="15" x14ac:dyDescent="0.25">
      <c r="A64" s="122">
        <v>12</v>
      </c>
      <c r="B64" s="122">
        <v>307</v>
      </c>
      <c r="C64" s="123" t="s">
        <v>63</v>
      </c>
      <c r="D64" s="122">
        <v>30701</v>
      </c>
      <c r="E64" s="123" t="s">
        <v>63</v>
      </c>
      <c r="F64" s="122">
        <v>3000</v>
      </c>
      <c r="G64" s="122">
        <v>37111</v>
      </c>
      <c r="H64" s="124" t="s">
        <v>220</v>
      </c>
      <c r="I64" s="125">
        <v>23172.16</v>
      </c>
      <c r="J64" s="125">
        <v>0</v>
      </c>
      <c r="K64" s="125">
        <v>0</v>
      </c>
      <c r="L64" s="125">
        <v>23172.16</v>
      </c>
      <c r="M64" s="125">
        <v>0</v>
      </c>
      <c r="N64" s="125">
        <v>0</v>
      </c>
      <c r="O64" s="125">
        <v>0</v>
      </c>
      <c r="P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6">
        <f t="shared" si="7"/>
        <v>23172.16</v>
      </c>
      <c r="W64" s="117"/>
      <c r="X64" s="117"/>
    </row>
    <row r="65" spans="1:24" s="118" customFormat="1" ht="15" x14ac:dyDescent="0.25">
      <c r="A65" s="122">
        <v>12</v>
      </c>
      <c r="B65" s="122">
        <v>307</v>
      </c>
      <c r="C65" s="123" t="s">
        <v>63</v>
      </c>
      <c r="D65" s="122">
        <v>30701</v>
      </c>
      <c r="E65" s="123" t="s">
        <v>63</v>
      </c>
      <c r="F65" s="122">
        <v>3000</v>
      </c>
      <c r="G65" s="122">
        <v>37511</v>
      </c>
      <c r="H65" s="124" t="s">
        <v>223</v>
      </c>
      <c r="I65" s="125">
        <v>3400</v>
      </c>
      <c r="J65" s="125">
        <v>0</v>
      </c>
      <c r="K65" s="125">
        <v>0</v>
      </c>
      <c r="L65" s="125">
        <v>1700</v>
      </c>
      <c r="M65" s="125">
        <v>1700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6">
        <f t="shared" si="7"/>
        <v>3400</v>
      </c>
      <c r="W65" s="117"/>
      <c r="X65" s="117"/>
    </row>
    <row r="66" spans="1:24" s="118" customFormat="1" ht="15" x14ac:dyDescent="0.25">
      <c r="A66" s="122">
        <v>12</v>
      </c>
      <c r="B66" s="122">
        <v>307</v>
      </c>
      <c r="C66" s="123" t="s">
        <v>63</v>
      </c>
      <c r="D66" s="122">
        <v>30702</v>
      </c>
      <c r="E66" s="123" t="s">
        <v>119</v>
      </c>
      <c r="F66" s="122">
        <v>3000</v>
      </c>
      <c r="G66" s="122">
        <v>31111</v>
      </c>
      <c r="H66" s="124" t="s">
        <v>175</v>
      </c>
      <c r="I66" s="125">
        <v>63194.68</v>
      </c>
      <c r="J66" s="125">
        <v>17095</v>
      </c>
      <c r="K66" s="125">
        <v>1264</v>
      </c>
      <c r="L66" s="125">
        <v>11146</v>
      </c>
      <c r="M66" s="125">
        <v>3056.09</v>
      </c>
      <c r="N66" s="125">
        <v>7724.36</v>
      </c>
      <c r="O66" s="125">
        <v>3056.09</v>
      </c>
      <c r="P66" s="125">
        <v>7724.36</v>
      </c>
      <c r="Q66" s="125">
        <v>3056.09</v>
      </c>
      <c r="R66" s="125">
        <v>4572.6899999999996</v>
      </c>
      <c r="S66" s="125">
        <v>1500</v>
      </c>
      <c r="T66" s="125">
        <v>1500</v>
      </c>
      <c r="U66" s="125">
        <v>1500</v>
      </c>
      <c r="V66" s="126">
        <f t="shared" si="7"/>
        <v>63194.679999999993</v>
      </c>
      <c r="W66" s="117"/>
      <c r="X66" s="117"/>
    </row>
    <row r="67" spans="1:24" s="118" customFormat="1" ht="15" x14ac:dyDescent="0.25">
      <c r="A67" s="122">
        <v>12</v>
      </c>
      <c r="B67" s="122">
        <v>307</v>
      </c>
      <c r="C67" s="123" t="s">
        <v>63</v>
      </c>
      <c r="D67" s="122">
        <v>30702</v>
      </c>
      <c r="E67" s="123" t="s">
        <v>119</v>
      </c>
      <c r="F67" s="122">
        <v>3000</v>
      </c>
      <c r="G67" s="122">
        <v>31311</v>
      </c>
      <c r="H67" s="124" t="s">
        <v>178</v>
      </c>
      <c r="I67" s="125">
        <v>18000</v>
      </c>
      <c r="J67" s="125">
        <v>1359</v>
      </c>
      <c r="K67" s="125">
        <v>0</v>
      </c>
      <c r="L67" s="125">
        <v>1323</v>
      </c>
      <c r="M67" s="125">
        <v>3318</v>
      </c>
      <c r="N67" s="125">
        <v>3000</v>
      </c>
      <c r="O67" s="125">
        <v>0</v>
      </c>
      <c r="P67" s="125">
        <v>3000</v>
      </c>
      <c r="Q67" s="125">
        <v>0</v>
      </c>
      <c r="R67" s="125">
        <v>3000</v>
      </c>
      <c r="S67" s="125">
        <v>0</v>
      </c>
      <c r="T67" s="125">
        <v>3000</v>
      </c>
      <c r="U67" s="125">
        <v>0</v>
      </c>
      <c r="V67" s="126">
        <f t="shared" si="7"/>
        <v>18000</v>
      </c>
      <c r="W67" s="117"/>
      <c r="X67" s="117"/>
    </row>
    <row r="68" spans="1:24" s="118" customFormat="1" ht="15" x14ac:dyDescent="0.25">
      <c r="A68" s="122">
        <v>12</v>
      </c>
      <c r="B68" s="122">
        <v>307</v>
      </c>
      <c r="C68" s="123" t="s">
        <v>63</v>
      </c>
      <c r="D68" s="122">
        <v>30702</v>
      </c>
      <c r="E68" s="123" t="s">
        <v>119</v>
      </c>
      <c r="F68" s="122">
        <v>3000</v>
      </c>
      <c r="G68" s="538">
        <v>32211</v>
      </c>
      <c r="H68" s="597" t="s">
        <v>185</v>
      </c>
      <c r="I68" s="537">
        <v>1778083.2</v>
      </c>
      <c r="J68" s="125">
        <v>0</v>
      </c>
      <c r="K68" s="125">
        <v>232000</v>
      </c>
      <c r="L68" s="125">
        <v>116000</v>
      </c>
      <c r="M68" s="125">
        <v>244694.39999999999</v>
      </c>
      <c r="N68" s="125">
        <v>148173.6</v>
      </c>
      <c r="O68" s="125">
        <v>148173.6</v>
      </c>
      <c r="P68" s="125">
        <v>148173.6</v>
      </c>
      <c r="Q68" s="125">
        <v>148173.6</v>
      </c>
      <c r="R68" s="125">
        <v>148173.6</v>
      </c>
      <c r="S68" s="125">
        <v>148173.6</v>
      </c>
      <c r="T68" s="125">
        <v>148173.6</v>
      </c>
      <c r="U68" s="125">
        <v>148173.6</v>
      </c>
      <c r="V68" s="126">
        <f t="shared" si="7"/>
        <v>1778083.2000000004</v>
      </c>
      <c r="W68" s="117"/>
      <c r="X68" s="117"/>
    </row>
    <row r="69" spans="1:24" s="118" customFormat="1" ht="15" x14ac:dyDescent="0.25">
      <c r="A69" s="122">
        <v>12</v>
      </c>
      <c r="B69" s="122">
        <v>307</v>
      </c>
      <c r="C69" s="123" t="s">
        <v>63</v>
      </c>
      <c r="D69" s="122">
        <v>30702</v>
      </c>
      <c r="E69" s="123" t="s">
        <v>119</v>
      </c>
      <c r="F69" s="122">
        <v>3000</v>
      </c>
      <c r="G69" s="538">
        <v>32511</v>
      </c>
      <c r="H69" s="597" t="s">
        <v>188</v>
      </c>
      <c r="I69" s="537">
        <v>27124049.879999999</v>
      </c>
      <c r="J69" s="125">
        <v>2260337.4900000002</v>
      </c>
      <c r="K69" s="125">
        <v>2260337.4900000002</v>
      </c>
      <c r="L69" s="125">
        <v>2260337.4900000002</v>
      </c>
      <c r="M69" s="125">
        <v>2260337.4900000002</v>
      </c>
      <c r="N69" s="125">
        <v>2260337.4900000002</v>
      </c>
      <c r="O69" s="125">
        <v>2260337.4900000002</v>
      </c>
      <c r="P69" s="125">
        <v>2260337.4900000002</v>
      </c>
      <c r="Q69" s="125">
        <v>2260337.4900000002</v>
      </c>
      <c r="R69" s="125">
        <v>2260337.4900000002</v>
      </c>
      <c r="S69" s="125">
        <v>2260337.4900000002</v>
      </c>
      <c r="T69" s="125">
        <v>2260337.4900000002</v>
      </c>
      <c r="U69" s="125">
        <v>2260337.4900000002</v>
      </c>
      <c r="V69" s="126">
        <f t="shared" si="7"/>
        <v>27124049.88000001</v>
      </c>
      <c r="W69" s="117" t="s">
        <v>476</v>
      </c>
      <c r="X69" s="117" t="s">
        <v>477</v>
      </c>
    </row>
    <row r="70" spans="1:24" s="118" customFormat="1" ht="28.5" x14ac:dyDescent="0.25">
      <c r="A70" s="122">
        <v>12</v>
      </c>
      <c r="B70" s="122">
        <v>307</v>
      </c>
      <c r="C70" s="123" t="s">
        <v>63</v>
      </c>
      <c r="D70" s="122">
        <v>30702</v>
      </c>
      <c r="E70" s="123" t="s">
        <v>119</v>
      </c>
      <c r="F70" s="122">
        <v>3000</v>
      </c>
      <c r="G70" s="122">
        <v>32611</v>
      </c>
      <c r="H70" s="124" t="s">
        <v>189</v>
      </c>
      <c r="I70" s="537">
        <v>1644300</v>
      </c>
      <c r="J70" s="125">
        <v>8700</v>
      </c>
      <c r="K70" s="125">
        <v>0</v>
      </c>
      <c r="L70" s="125">
        <v>1635600</v>
      </c>
      <c r="M70" s="125">
        <v>0</v>
      </c>
      <c r="N70" s="125">
        <v>0</v>
      </c>
      <c r="O70" s="125">
        <v>0</v>
      </c>
      <c r="P70" s="125">
        <v>0</v>
      </c>
      <c r="Q70" s="125">
        <v>0</v>
      </c>
      <c r="R70" s="125">
        <v>0</v>
      </c>
      <c r="S70" s="125">
        <v>0</v>
      </c>
      <c r="T70" s="125">
        <v>0</v>
      </c>
      <c r="U70" s="125">
        <v>0</v>
      </c>
      <c r="V70" s="126">
        <f t="shared" si="7"/>
        <v>1644300</v>
      </c>
      <c r="W70" s="117"/>
      <c r="X70" s="117"/>
    </row>
    <row r="71" spans="1:24" s="118" customFormat="1" ht="15" x14ac:dyDescent="0.25">
      <c r="A71" s="122">
        <v>20</v>
      </c>
      <c r="B71" s="122">
        <v>307</v>
      </c>
      <c r="C71" s="123" t="s">
        <v>63</v>
      </c>
      <c r="D71" s="122">
        <v>30702</v>
      </c>
      <c r="E71" s="123" t="s">
        <v>119</v>
      </c>
      <c r="F71" s="122">
        <v>3000</v>
      </c>
      <c r="G71" s="122">
        <v>32911</v>
      </c>
      <c r="H71" s="124" t="s">
        <v>192</v>
      </c>
      <c r="I71" s="125">
        <v>15000</v>
      </c>
      <c r="J71" s="125">
        <v>0</v>
      </c>
      <c r="K71" s="125">
        <v>0</v>
      </c>
      <c r="L71" s="125">
        <v>0</v>
      </c>
      <c r="M71" s="125">
        <v>15000</v>
      </c>
      <c r="N71" s="125">
        <v>0</v>
      </c>
      <c r="O71" s="125">
        <v>0</v>
      </c>
      <c r="P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6">
        <f t="shared" si="7"/>
        <v>15000</v>
      </c>
      <c r="W71" s="117"/>
      <c r="X71" s="117"/>
    </row>
    <row r="72" spans="1:24" s="118" customFormat="1" ht="28.5" x14ac:dyDescent="0.25">
      <c r="A72" s="122">
        <v>12</v>
      </c>
      <c r="B72" s="122">
        <v>307</v>
      </c>
      <c r="C72" s="123" t="s">
        <v>63</v>
      </c>
      <c r="D72" s="122">
        <v>30702</v>
      </c>
      <c r="E72" s="123" t="s">
        <v>119</v>
      </c>
      <c r="F72" s="122">
        <v>3000</v>
      </c>
      <c r="G72" s="122">
        <v>33211</v>
      </c>
      <c r="H72" s="124" t="s">
        <v>194</v>
      </c>
      <c r="I72" s="125">
        <v>5800</v>
      </c>
      <c r="J72" s="125">
        <v>5800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6">
        <f t="shared" si="7"/>
        <v>5800</v>
      </c>
      <c r="W72" s="117"/>
      <c r="X72" s="117"/>
    </row>
    <row r="73" spans="1:24" s="118" customFormat="1" ht="28.5" x14ac:dyDescent="0.25">
      <c r="A73" s="122">
        <v>12</v>
      </c>
      <c r="B73" s="122">
        <v>307</v>
      </c>
      <c r="C73" s="123" t="s">
        <v>63</v>
      </c>
      <c r="D73" s="122">
        <v>30702</v>
      </c>
      <c r="E73" s="123" t="s">
        <v>119</v>
      </c>
      <c r="F73" s="122">
        <v>3000</v>
      </c>
      <c r="G73" s="122">
        <v>33611</v>
      </c>
      <c r="H73" s="124" t="s">
        <v>198</v>
      </c>
      <c r="I73" s="125">
        <v>105030</v>
      </c>
      <c r="J73" s="125">
        <v>0</v>
      </c>
      <c r="K73" s="125">
        <v>82935.360000000001</v>
      </c>
      <c r="L73" s="125">
        <v>0</v>
      </c>
      <c r="M73" s="125">
        <v>20000</v>
      </c>
      <c r="N73" s="125">
        <v>2094.64</v>
      </c>
      <c r="O73" s="125">
        <v>0</v>
      </c>
      <c r="P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6">
        <f t="shared" si="7"/>
        <v>105030</v>
      </c>
      <c r="W73" s="117"/>
      <c r="X73" s="117"/>
    </row>
    <row r="74" spans="1:24" s="118" customFormat="1" ht="15" x14ac:dyDescent="0.25">
      <c r="A74" s="122">
        <v>12</v>
      </c>
      <c r="B74" s="122">
        <v>307</v>
      </c>
      <c r="C74" s="123" t="s">
        <v>63</v>
      </c>
      <c r="D74" s="122">
        <v>30702</v>
      </c>
      <c r="E74" s="123" t="s">
        <v>119</v>
      </c>
      <c r="F74" s="122">
        <v>3000</v>
      </c>
      <c r="G74" s="122">
        <v>34711</v>
      </c>
      <c r="H74" s="124" t="s">
        <v>205</v>
      </c>
      <c r="I74" s="125">
        <v>9280</v>
      </c>
      <c r="J74" s="125">
        <v>0</v>
      </c>
      <c r="K74" s="125">
        <v>0</v>
      </c>
      <c r="L74" s="125">
        <v>0</v>
      </c>
      <c r="M74" s="125">
        <v>9280</v>
      </c>
      <c r="N74" s="125">
        <v>0</v>
      </c>
      <c r="O74" s="125">
        <v>0</v>
      </c>
      <c r="P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6">
        <f t="shared" si="7"/>
        <v>9280</v>
      </c>
      <c r="W74" s="117"/>
      <c r="X74" s="117"/>
    </row>
    <row r="75" spans="1:24" s="118" customFormat="1" ht="30" x14ac:dyDescent="0.25">
      <c r="A75" s="122">
        <v>12</v>
      </c>
      <c r="B75" s="122">
        <v>307</v>
      </c>
      <c r="C75" s="123" t="s">
        <v>63</v>
      </c>
      <c r="D75" s="122">
        <v>30702</v>
      </c>
      <c r="E75" s="123" t="s">
        <v>119</v>
      </c>
      <c r="F75" s="122">
        <v>3000</v>
      </c>
      <c r="G75" s="538">
        <v>35511</v>
      </c>
      <c r="H75" s="597" t="s">
        <v>212</v>
      </c>
      <c r="I75" s="537">
        <v>4562200</v>
      </c>
      <c r="J75" s="125">
        <v>2007.27</v>
      </c>
      <c r="K75" s="125">
        <v>0</v>
      </c>
      <c r="L75" s="125">
        <v>0</v>
      </c>
      <c r="M75" s="125">
        <v>4560192.7300000004</v>
      </c>
      <c r="N75" s="125">
        <v>0</v>
      </c>
      <c r="O75" s="125">
        <v>0</v>
      </c>
      <c r="P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6">
        <f t="shared" si="7"/>
        <v>4562200</v>
      </c>
      <c r="W75" s="117"/>
      <c r="X75" s="117"/>
    </row>
    <row r="76" spans="1:24" s="118" customFormat="1" ht="30" x14ac:dyDescent="0.25">
      <c r="A76" s="122">
        <v>12</v>
      </c>
      <c r="B76" s="122">
        <v>307</v>
      </c>
      <c r="C76" s="123" t="s">
        <v>63</v>
      </c>
      <c r="D76" s="122">
        <v>30702</v>
      </c>
      <c r="E76" s="123" t="s">
        <v>119</v>
      </c>
      <c r="F76" s="122">
        <v>3000</v>
      </c>
      <c r="G76" s="538">
        <v>35711</v>
      </c>
      <c r="H76" s="597" t="s">
        <v>214</v>
      </c>
      <c r="I76" s="537">
        <v>665647.25</v>
      </c>
      <c r="J76" s="125">
        <v>38454</v>
      </c>
      <c r="K76" s="125">
        <v>4000</v>
      </c>
      <c r="L76" s="125">
        <v>6399.99</v>
      </c>
      <c r="M76" s="125">
        <v>616793.26</v>
      </c>
      <c r="N76" s="125">
        <v>0</v>
      </c>
      <c r="O76" s="125">
        <v>0</v>
      </c>
      <c r="P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6">
        <f t="shared" si="7"/>
        <v>665647.25</v>
      </c>
      <c r="W76" s="117"/>
      <c r="X76" s="117"/>
    </row>
    <row r="77" spans="1:24" s="118" customFormat="1" ht="15" x14ac:dyDescent="0.25">
      <c r="A77" s="122" t="s">
        <v>478</v>
      </c>
      <c r="B77" s="122">
        <v>307</v>
      </c>
      <c r="C77" s="123" t="s">
        <v>63</v>
      </c>
      <c r="D77" s="122">
        <v>30702</v>
      </c>
      <c r="E77" s="123" t="s">
        <v>119</v>
      </c>
      <c r="F77" s="122">
        <v>3000</v>
      </c>
      <c r="G77" s="122">
        <v>35811</v>
      </c>
      <c r="H77" s="124" t="s">
        <v>215</v>
      </c>
      <c r="I77" s="125">
        <v>20000</v>
      </c>
      <c r="J77" s="125">
        <v>0</v>
      </c>
      <c r="K77" s="125">
        <v>0</v>
      </c>
      <c r="L77" s="125">
        <v>0</v>
      </c>
      <c r="M77" s="125">
        <v>20000</v>
      </c>
      <c r="N77" s="125">
        <v>0</v>
      </c>
      <c r="O77" s="125">
        <v>0</v>
      </c>
      <c r="P77" s="125">
        <v>0</v>
      </c>
      <c r="Q77" s="125">
        <v>0</v>
      </c>
      <c r="R77" s="125">
        <v>0</v>
      </c>
      <c r="S77" s="125">
        <v>0</v>
      </c>
      <c r="T77" s="125">
        <v>0</v>
      </c>
      <c r="U77" s="125">
        <v>0</v>
      </c>
      <c r="V77" s="126">
        <f t="shared" si="7"/>
        <v>20000</v>
      </c>
      <c r="W77" s="117"/>
      <c r="X77" s="117"/>
    </row>
    <row r="78" spans="1:24" s="118" customFormat="1" ht="15" x14ac:dyDescent="0.25">
      <c r="A78" s="122">
        <v>12</v>
      </c>
      <c r="B78" s="122">
        <v>307</v>
      </c>
      <c r="C78" s="123" t="s">
        <v>63</v>
      </c>
      <c r="D78" s="122">
        <v>30703</v>
      </c>
      <c r="E78" s="123" t="s">
        <v>120</v>
      </c>
      <c r="F78" s="122">
        <v>3000</v>
      </c>
      <c r="G78" s="122">
        <v>31111</v>
      </c>
      <c r="H78" s="124" t="s">
        <v>175</v>
      </c>
      <c r="I78" s="125">
        <v>144716.29</v>
      </c>
      <c r="J78" s="125">
        <v>20472</v>
      </c>
      <c r="K78" s="125">
        <v>534</v>
      </c>
      <c r="L78" s="125">
        <v>18521</v>
      </c>
      <c r="M78" s="125">
        <v>8711.76</v>
      </c>
      <c r="N78" s="125">
        <v>23341.34</v>
      </c>
      <c r="O78" s="125">
        <v>778.04</v>
      </c>
      <c r="P78" s="125">
        <v>23341.34</v>
      </c>
      <c r="Q78" s="125">
        <v>778.04</v>
      </c>
      <c r="R78" s="125">
        <v>23341.34</v>
      </c>
      <c r="S78" s="125">
        <v>778.04</v>
      </c>
      <c r="T78" s="125">
        <v>23341.34</v>
      </c>
      <c r="U78" s="125">
        <v>778.05</v>
      </c>
      <c r="V78" s="126">
        <f t="shared" si="7"/>
        <v>144716.28999999998</v>
      </c>
      <c r="W78" s="117"/>
      <c r="X78" s="117"/>
    </row>
    <row r="79" spans="1:24" s="118" customFormat="1" ht="15" x14ac:dyDescent="0.25">
      <c r="A79" s="122">
        <v>27</v>
      </c>
      <c r="B79" s="122">
        <v>307</v>
      </c>
      <c r="C79" s="123" t="s">
        <v>63</v>
      </c>
      <c r="D79" s="122">
        <v>30703</v>
      </c>
      <c r="E79" s="123" t="s">
        <v>120</v>
      </c>
      <c r="F79" s="122">
        <v>3000</v>
      </c>
      <c r="G79" s="122">
        <v>31121</v>
      </c>
      <c r="H79" s="124" t="s">
        <v>176</v>
      </c>
      <c r="I79" s="125">
        <v>21471240.75</v>
      </c>
      <c r="J79" s="125">
        <v>4491401.18</v>
      </c>
      <c r="K79" s="125">
        <v>4493866.8</v>
      </c>
      <c r="L79" s="125">
        <v>10365143.51</v>
      </c>
      <c r="M79" s="125">
        <v>2120829.2599999998</v>
      </c>
      <c r="N79" s="125">
        <v>0</v>
      </c>
      <c r="O79" s="125">
        <v>0</v>
      </c>
      <c r="P79" s="125">
        <v>0</v>
      </c>
      <c r="Q79" s="125">
        <v>0</v>
      </c>
      <c r="R79" s="125">
        <v>0</v>
      </c>
      <c r="S79" s="125">
        <v>0</v>
      </c>
      <c r="T79" s="125">
        <v>0</v>
      </c>
      <c r="U79" s="125">
        <v>0</v>
      </c>
      <c r="V79" s="126">
        <f t="shared" si="7"/>
        <v>21471240.75</v>
      </c>
      <c r="W79" s="117"/>
      <c r="X79" s="117"/>
    </row>
    <row r="80" spans="1:24" s="118" customFormat="1" ht="15" x14ac:dyDescent="0.25">
      <c r="A80" s="122">
        <v>12</v>
      </c>
      <c r="B80" s="122">
        <v>307</v>
      </c>
      <c r="C80" s="123" t="s">
        <v>63</v>
      </c>
      <c r="D80" s="122">
        <v>30703</v>
      </c>
      <c r="E80" s="123" t="s">
        <v>120</v>
      </c>
      <c r="F80" s="122">
        <v>3000</v>
      </c>
      <c r="G80" s="122">
        <v>31311</v>
      </c>
      <c r="H80" s="124" t="s">
        <v>178</v>
      </c>
      <c r="I80" s="125">
        <v>72000</v>
      </c>
      <c r="J80" s="125">
        <v>8023</v>
      </c>
      <c r="K80" s="125">
        <v>0</v>
      </c>
      <c r="L80" s="125">
        <v>7021</v>
      </c>
      <c r="M80" s="125">
        <v>8956</v>
      </c>
      <c r="N80" s="125">
        <v>12000</v>
      </c>
      <c r="O80" s="125">
        <v>0</v>
      </c>
      <c r="P80" s="125">
        <v>12000</v>
      </c>
      <c r="Q80" s="125">
        <v>0</v>
      </c>
      <c r="R80" s="125">
        <v>12000</v>
      </c>
      <c r="S80" s="125">
        <v>0</v>
      </c>
      <c r="T80" s="125">
        <v>12000</v>
      </c>
      <c r="U80" s="125">
        <v>0</v>
      </c>
      <c r="V80" s="126">
        <f t="shared" si="7"/>
        <v>72000</v>
      </c>
      <c r="W80" s="117"/>
      <c r="X80" s="117"/>
    </row>
    <row r="81" spans="1:24" s="118" customFormat="1" ht="15" x14ac:dyDescent="0.25">
      <c r="A81" s="122">
        <v>12</v>
      </c>
      <c r="B81" s="122">
        <v>307</v>
      </c>
      <c r="C81" s="123" t="s">
        <v>63</v>
      </c>
      <c r="D81" s="122">
        <v>30703</v>
      </c>
      <c r="E81" s="123" t="s">
        <v>120</v>
      </c>
      <c r="F81" s="122">
        <v>3000</v>
      </c>
      <c r="G81" s="122">
        <v>31411</v>
      </c>
      <c r="H81" s="124" t="s">
        <v>179</v>
      </c>
      <c r="I81" s="125">
        <v>6600</v>
      </c>
      <c r="J81" s="125">
        <v>0</v>
      </c>
      <c r="K81" s="125">
        <v>1044.3499999999999</v>
      </c>
      <c r="L81" s="125">
        <v>0</v>
      </c>
      <c r="M81" s="125">
        <v>1155.6500000000001</v>
      </c>
      <c r="N81" s="125">
        <v>550</v>
      </c>
      <c r="O81" s="125">
        <v>550</v>
      </c>
      <c r="P81" s="125">
        <v>550</v>
      </c>
      <c r="Q81" s="125">
        <v>550</v>
      </c>
      <c r="R81" s="125">
        <v>550</v>
      </c>
      <c r="S81" s="125">
        <v>550</v>
      </c>
      <c r="T81" s="125">
        <v>550</v>
      </c>
      <c r="U81" s="125">
        <v>550</v>
      </c>
      <c r="V81" s="126">
        <f t="shared" si="7"/>
        <v>6600</v>
      </c>
      <c r="W81" s="117"/>
      <c r="X81" s="117"/>
    </row>
    <row r="82" spans="1:24" s="118" customFormat="1" ht="15" x14ac:dyDescent="0.25">
      <c r="A82" s="122">
        <v>12</v>
      </c>
      <c r="B82" s="122">
        <v>307</v>
      </c>
      <c r="C82" s="123" t="s">
        <v>63</v>
      </c>
      <c r="D82" s="122">
        <v>30703</v>
      </c>
      <c r="E82" s="123" t="s">
        <v>120</v>
      </c>
      <c r="F82" s="122">
        <v>3000</v>
      </c>
      <c r="G82" s="122">
        <v>32211</v>
      </c>
      <c r="H82" s="124" t="s">
        <v>185</v>
      </c>
      <c r="I82" s="125">
        <v>368880</v>
      </c>
      <c r="J82" s="125">
        <v>0</v>
      </c>
      <c r="K82" s="125">
        <v>61480</v>
      </c>
      <c r="L82" s="125">
        <v>30740</v>
      </c>
      <c r="M82" s="125">
        <v>30740</v>
      </c>
      <c r="N82" s="125">
        <v>30740</v>
      </c>
      <c r="O82" s="125">
        <v>30740</v>
      </c>
      <c r="P82" s="125">
        <v>30740</v>
      </c>
      <c r="Q82" s="125">
        <v>30740</v>
      </c>
      <c r="R82" s="125">
        <v>30740</v>
      </c>
      <c r="S82" s="125">
        <v>30740</v>
      </c>
      <c r="T82" s="125">
        <v>30740</v>
      </c>
      <c r="U82" s="125">
        <v>30740</v>
      </c>
      <c r="V82" s="126">
        <f t="shared" si="7"/>
        <v>368880</v>
      </c>
      <c r="W82" s="117"/>
      <c r="X82" s="117"/>
    </row>
    <row r="83" spans="1:24" s="118" customFormat="1" ht="28.5" x14ac:dyDescent="0.25">
      <c r="A83" s="122" t="s">
        <v>472</v>
      </c>
      <c r="B83" s="122">
        <v>307</v>
      </c>
      <c r="C83" s="123" t="s">
        <v>63</v>
      </c>
      <c r="D83" s="122">
        <v>30703</v>
      </c>
      <c r="E83" s="123" t="s">
        <v>120</v>
      </c>
      <c r="F83" s="122">
        <v>3000</v>
      </c>
      <c r="G83" s="122">
        <v>33911</v>
      </c>
      <c r="H83" s="124" t="s">
        <v>199</v>
      </c>
      <c r="I83" s="125">
        <v>27217.8</v>
      </c>
      <c r="J83" s="125">
        <v>0</v>
      </c>
      <c r="K83" s="125">
        <v>0</v>
      </c>
      <c r="L83" s="125">
        <v>0</v>
      </c>
      <c r="M83" s="125">
        <v>27217.8</v>
      </c>
      <c r="N83" s="125">
        <v>0</v>
      </c>
      <c r="O83" s="125">
        <v>0</v>
      </c>
      <c r="P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6">
        <f t="shared" si="7"/>
        <v>27217.8</v>
      </c>
      <c r="W83" s="117"/>
      <c r="X83" s="117"/>
    </row>
    <row r="84" spans="1:24" s="118" customFormat="1" ht="28.5" x14ac:dyDescent="0.25">
      <c r="A84" s="122">
        <v>27</v>
      </c>
      <c r="B84" s="122">
        <v>307</v>
      </c>
      <c r="C84" s="123" t="s">
        <v>63</v>
      </c>
      <c r="D84" s="122">
        <v>30703</v>
      </c>
      <c r="E84" s="123" t="s">
        <v>120</v>
      </c>
      <c r="F84" s="122">
        <v>3000</v>
      </c>
      <c r="G84" s="122">
        <v>35111</v>
      </c>
      <c r="H84" s="124" t="s">
        <v>208</v>
      </c>
      <c r="I84" s="125">
        <v>88466.27</v>
      </c>
      <c r="J84" s="125">
        <v>0</v>
      </c>
      <c r="K84" s="125">
        <v>0</v>
      </c>
      <c r="L84" s="125">
        <v>0</v>
      </c>
      <c r="M84" s="125">
        <v>88466.27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6">
        <f t="shared" si="7"/>
        <v>88466.27</v>
      </c>
      <c r="W84" s="117"/>
      <c r="X84" s="117"/>
    </row>
    <row r="85" spans="1:24" s="118" customFormat="1" ht="28.5" x14ac:dyDescent="0.25">
      <c r="A85" s="122">
        <v>27</v>
      </c>
      <c r="B85" s="122">
        <v>307</v>
      </c>
      <c r="C85" s="123" t="s">
        <v>63</v>
      </c>
      <c r="D85" s="122">
        <v>30703</v>
      </c>
      <c r="E85" s="123" t="s">
        <v>120</v>
      </c>
      <c r="F85" s="122">
        <v>3000</v>
      </c>
      <c r="G85" s="122">
        <v>35711</v>
      </c>
      <c r="H85" s="124" t="s">
        <v>214</v>
      </c>
      <c r="I85" s="125">
        <v>93262.97</v>
      </c>
      <c r="J85" s="125">
        <v>0</v>
      </c>
      <c r="K85" s="125">
        <v>0</v>
      </c>
      <c r="L85" s="125">
        <v>0</v>
      </c>
      <c r="M85" s="125">
        <v>93262.97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6">
        <f t="shared" si="7"/>
        <v>93262.97</v>
      </c>
      <c r="W85" s="117"/>
      <c r="X85" s="117"/>
    </row>
    <row r="86" spans="1:24" s="118" customFormat="1" ht="15" x14ac:dyDescent="0.25">
      <c r="A86" s="2">
        <v>12</v>
      </c>
      <c r="B86" s="2">
        <v>307</v>
      </c>
      <c r="C86" s="1" t="s">
        <v>63</v>
      </c>
      <c r="D86" s="2">
        <v>30701</v>
      </c>
      <c r="E86" s="1" t="s">
        <v>63</v>
      </c>
      <c r="F86" s="2">
        <v>4000</v>
      </c>
      <c r="G86" s="2">
        <v>44111</v>
      </c>
      <c r="H86" s="114" t="s">
        <v>237</v>
      </c>
      <c r="I86" s="77">
        <v>22700</v>
      </c>
      <c r="J86" s="77">
        <v>20000</v>
      </c>
      <c r="K86" s="77">
        <v>2700</v>
      </c>
      <c r="L86" s="77">
        <v>0</v>
      </c>
      <c r="M86" s="77">
        <v>0</v>
      </c>
      <c r="N86" s="77">
        <v>0</v>
      </c>
      <c r="O86" s="77">
        <v>0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116">
        <f>SUM(J86:U86)</f>
        <v>22700</v>
      </c>
      <c r="W86" s="117"/>
      <c r="X86" s="117"/>
    </row>
    <row r="87" spans="1:24" s="118" customFormat="1" ht="28.5" x14ac:dyDescent="0.25">
      <c r="A87" s="122" t="s">
        <v>319</v>
      </c>
      <c r="B87" s="122">
        <v>307</v>
      </c>
      <c r="C87" s="123" t="s">
        <v>63</v>
      </c>
      <c r="D87" s="122">
        <v>30701</v>
      </c>
      <c r="E87" s="123" t="s">
        <v>63</v>
      </c>
      <c r="F87" s="122">
        <v>5000</v>
      </c>
      <c r="G87" s="122">
        <v>51512</v>
      </c>
      <c r="H87" s="124" t="s">
        <v>248</v>
      </c>
      <c r="I87" s="125">
        <v>121096.22</v>
      </c>
      <c r="J87" s="125">
        <v>0</v>
      </c>
      <c r="K87" s="125">
        <v>0</v>
      </c>
      <c r="L87" s="125">
        <v>0</v>
      </c>
      <c r="M87" s="125">
        <v>121096.22</v>
      </c>
      <c r="N87" s="125">
        <v>0</v>
      </c>
      <c r="O87" s="125">
        <v>0</v>
      </c>
      <c r="P87" s="125">
        <v>0</v>
      </c>
      <c r="Q87" s="125">
        <v>0</v>
      </c>
      <c r="R87" s="125">
        <v>0</v>
      </c>
      <c r="S87" s="125">
        <v>0</v>
      </c>
      <c r="T87" s="125">
        <v>0</v>
      </c>
      <c r="U87" s="125">
        <v>0</v>
      </c>
      <c r="V87" s="126">
        <f t="shared" si="7"/>
        <v>121096.22</v>
      </c>
      <c r="W87" s="117"/>
      <c r="X87" s="117"/>
    </row>
    <row r="88" spans="1:24" s="118" customFormat="1" ht="15" x14ac:dyDescent="0.25">
      <c r="A88" s="122" t="s">
        <v>464</v>
      </c>
      <c r="B88" s="122">
        <v>307</v>
      </c>
      <c r="C88" s="123" t="s">
        <v>63</v>
      </c>
      <c r="D88" s="122">
        <v>30701</v>
      </c>
      <c r="E88" s="123" t="s">
        <v>63</v>
      </c>
      <c r="F88" s="122">
        <v>5000</v>
      </c>
      <c r="G88" s="122">
        <v>56312</v>
      </c>
      <c r="H88" s="124" t="s">
        <v>260</v>
      </c>
      <c r="I88" s="125">
        <v>15452.33</v>
      </c>
      <c r="J88" s="125">
        <v>0</v>
      </c>
      <c r="K88" s="125">
        <v>0</v>
      </c>
      <c r="L88" s="125">
        <v>0</v>
      </c>
      <c r="M88" s="125">
        <v>15452.33</v>
      </c>
      <c r="N88" s="125">
        <v>0</v>
      </c>
      <c r="O88" s="125">
        <v>0</v>
      </c>
      <c r="P88" s="125">
        <v>0</v>
      </c>
      <c r="Q88" s="125">
        <v>0</v>
      </c>
      <c r="R88" s="125">
        <v>0</v>
      </c>
      <c r="S88" s="125">
        <v>0</v>
      </c>
      <c r="T88" s="125">
        <v>0</v>
      </c>
      <c r="U88" s="125">
        <v>0</v>
      </c>
      <c r="V88" s="126">
        <f t="shared" si="7"/>
        <v>15452.33</v>
      </c>
      <c r="W88" s="117"/>
      <c r="X88" s="117"/>
    </row>
    <row r="89" spans="1:24" s="118" customFormat="1" ht="15" x14ac:dyDescent="0.25">
      <c r="A89" s="122" t="s">
        <v>491</v>
      </c>
      <c r="B89" s="122">
        <v>307</v>
      </c>
      <c r="C89" s="123" t="s">
        <v>63</v>
      </c>
      <c r="D89" s="122">
        <v>30701</v>
      </c>
      <c r="E89" s="123" t="s">
        <v>63</v>
      </c>
      <c r="F89" s="122">
        <v>5000</v>
      </c>
      <c r="G89" s="538">
        <v>56912</v>
      </c>
      <c r="H89" s="597" t="s">
        <v>265</v>
      </c>
      <c r="I89" s="537">
        <v>5036085.7699999996</v>
      </c>
      <c r="J89" s="125">
        <v>0</v>
      </c>
      <c r="K89" s="125">
        <v>0</v>
      </c>
      <c r="L89" s="125">
        <v>0</v>
      </c>
      <c r="M89" s="125">
        <v>5036085.7699999996</v>
      </c>
      <c r="N89" s="125">
        <v>0</v>
      </c>
      <c r="O89" s="125">
        <v>0</v>
      </c>
      <c r="P89" s="125">
        <v>0</v>
      </c>
      <c r="Q89" s="125">
        <v>0</v>
      </c>
      <c r="R89" s="125">
        <v>0</v>
      </c>
      <c r="S89" s="125">
        <v>0</v>
      </c>
      <c r="T89" s="125">
        <v>0</v>
      </c>
      <c r="U89" s="125">
        <v>0</v>
      </c>
      <c r="V89" s="126">
        <f t="shared" si="7"/>
        <v>5036085.7699999996</v>
      </c>
      <c r="W89" s="117"/>
      <c r="X89" s="117"/>
    </row>
    <row r="90" spans="1:24" s="118" customFormat="1" ht="15" x14ac:dyDescent="0.25">
      <c r="A90" s="122">
        <v>12</v>
      </c>
      <c r="B90" s="122">
        <v>307</v>
      </c>
      <c r="C90" s="123" t="s">
        <v>63</v>
      </c>
      <c r="D90" s="122">
        <v>30702</v>
      </c>
      <c r="E90" s="123" t="s">
        <v>119</v>
      </c>
      <c r="F90" s="122">
        <v>5000</v>
      </c>
      <c r="G90" s="122">
        <v>53212</v>
      </c>
      <c r="H90" s="124" t="s">
        <v>479</v>
      </c>
      <c r="I90" s="125">
        <v>82873.66</v>
      </c>
      <c r="J90" s="125">
        <v>0</v>
      </c>
      <c r="K90" s="125">
        <v>0</v>
      </c>
      <c r="L90" s="125">
        <v>0</v>
      </c>
      <c r="M90" s="125">
        <v>82873.66</v>
      </c>
      <c r="N90" s="125"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6">
        <f t="shared" si="7"/>
        <v>82873.66</v>
      </c>
      <c r="W90" s="117"/>
      <c r="X90" s="117"/>
    </row>
    <row r="91" spans="1:24" s="118" customFormat="1" ht="15" x14ac:dyDescent="0.25">
      <c r="A91" s="122">
        <v>12</v>
      </c>
      <c r="B91" s="122">
        <v>307</v>
      </c>
      <c r="C91" s="123" t="s">
        <v>63</v>
      </c>
      <c r="D91" s="122">
        <v>30702</v>
      </c>
      <c r="E91" s="123" t="s">
        <v>119</v>
      </c>
      <c r="F91" s="122">
        <v>5000</v>
      </c>
      <c r="G91" s="122">
        <v>56712</v>
      </c>
      <c r="H91" s="124" t="s">
        <v>264</v>
      </c>
      <c r="I91" s="125">
        <v>34972</v>
      </c>
      <c r="J91" s="125">
        <v>0</v>
      </c>
      <c r="K91" s="125">
        <v>0</v>
      </c>
      <c r="L91" s="125">
        <v>34972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6">
        <f t="shared" si="7"/>
        <v>34972</v>
      </c>
      <c r="W91" s="117"/>
      <c r="X91" s="117"/>
    </row>
    <row r="92" spans="1:24" s="118" customFormat="1" ht="15" x14ac:dyDescent="0.25">
      <c r="A92" s="122" t="s">
        <v>468</v>
      </c>
      <c r="B92" s="122">
        <v>307</v>
      </c>
      <c r="C92" s="123" t="s">
        <v>63</v>
      </c>
      <c r="D92" s="122">
        <v>30702</v>
      </c>
      <c r="E92" s="123" t="s">
        <v>119</v>
      </c>
      <c r="F92" s="122">
        <v>5000</v>
      </c>
      <c r="G92" s="538">
        <v>56912</v>
      </c>
      <c r="H92" s="597" t="s">
        <v>265</v>
      </c>
      <c r="I92" s="537">
        <v>361657</v>
      </c>
      <c r="J92" s="125">
        <v>0</v>
      </c>
      <c r="K92" s="125">
        <v>0</v>
      </c>
      <c r="L92" s="125">
        <v>322770</v>
      </c>
      <c r="M92" s="125">
        <v>38887</v>
      </c>
      <c r="N92" s="125">
        <v>0</v>
      </c>
      <c r="O92" s="125">
        <v>0</v>
      </c>
      <c r="P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6">
        <f t="shared" si="7"/>
        <v>361657</v>
      </c>
      <c r="W92" s="117"/>
      <c r="X92" s="117"/>
    </row>
    <row r="93" spans="1:24" s="118" customFormat="1" ht="15" x14ac:dyDescent="0.25">
      <c r="A93" s="122">
        <v>19</v>
      </c>
      <c r="B93" s="122">
        <v>307</v>
      </c>
      <c r="C93" s="123" t="s">
        <v>63</v>
      </c>
      <c r="D93" s="122">
        <v>30703</v>
      </c>
      <c r="E93" s="123" t="s">
        <v>120</v>
      </c>
      <c r="F93" s="122">
        <v>5000</v>
      </c>
      <c r="G93" s="122">
        <v>56712</v>
      </c>
      <c r="H93" s="124" t="s">
        <v>264</v>
      </c>
      <c r="I93" s="125">
        <v>159052</v>
      </c>
      <c r="J93" s="125">
        <v>0</v>
      </c>
      <c r="K93" s="125">
        <v>0</v>
      </c>
      <c r="L93" s="125">
        <v>0</v>
      </c>
      <c r="M93" s="125">
        <v>159052</v>
      </c>
      <c r="N93" s="125">
        <v>0</v>
      </c>
      <c r="O93" s="125">
        <v>0</v>
      </c>
      <c r="P93" s="125">
        <v>0</v>
      </c>
      <c r="Q93" s="125">
        <v>0</v>
      </c>
      <c r="R93" s="125">
        <v>0</v>
      </c>
      <c r="S93" s="125">
        <v>0</v>
      </c>
      <c r="T93" s="125">
        <v>0</v>
      </c>
      <c r="U93" s="125">
        <v>0</v>
      </c>
      <c r="V93" s="126">
        <f t="shared" si="7"/>
        <v>159052</v>
      </c>
      <c r="W93" s="117"/>
      <c r="X93" s="117"/>
    </row>
    <row r="94" spans="1:24" s="118" customFormat="1" ht="15" x14ac:dyDescent="0.25">
      <c r="A94" s="122">
        <v>19</v>
      </c>
      <c r="B94" s="122">
        <v>307</v>
      </c>
      <c r="C94" s="123" t="s">
        <v>63</v>
      </c>
      <c r="D94" s="122">
        <v>30703</v>
      </c>
      <c r="E94" s="123" t="s">
        <v>120</v>
      </c>
      <c r="F94" s="122">
        <v>5000</v>
      </c>
      <c r="G94" s="122">
        <v>56912</v>
      </c>
      <c r="H94" s="124" t="s">
        <v>265</v>
      </c>
      <c r="I94" s="125">
        <v>19372</v>
      </c>
      <c r="J94" s="125">
        <v>0</v>
      </c>
      <c r="K94" s="125">
        <v>0</v>
      </c>
      <c r="L94" s="125">
        <v>0</v>
      </c>
      <c r="M94" s="125">
        <v>19372</v>
      </c>
      <c r="N94" s="125">
        <v>0</v>
      </c>
      <c r="O94" s="125">
        <v>0</v>
      </c>
      <c r="P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6">
        <f t="shared" si="7"/>
        <v>19372</v>
      </c>
      <c r="W94" s="117"/>
      <c r="X94" s="117"/>
    </row>
    <row r="95" spans="1:24" s="118" customFormat="1" x14ac:dyDescent="0.25">
      <c r="A95" s="127"/>
      <c r="B95" s="127"/>
      <c r="D95" s="127"/>
      <c r="F95" s="127"/>
      <c r="G95" s="127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7"/>
      <c r="X95" s="127"/>
    </row>
    <row r="96" spans="1:24" s="118" customFormat="1" x14ac:dyDescent="0.25">
      <c r="A96" s="127"/>
      <c r="B96" s="127"/>
      <c r="D96" s="127"/>
      <c r="F96" s="127"/>
      <c r="G96" s="127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7"/>
      <c r="X96" s="127"/>
    </row>
    <row r="97" spans="1:24" s="118" customFormat="1" x14ac:dyDescent="0.25">
      <c r="A97" s="127"/>
      <c r="B97" s="127"/>
      <c r="D97" s="127"/>
      <c r="F97" s="127"/>
      <c r="G97" s="127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7"/>
      <c r="X97" s="127"/>
    </row>
    <row r="98" spans="1:24" s="118" customFormat="1" ht="15" x14ac:dyDescent="0.25">
      <c r="B98" s="663" t="s">
        <v>38</v>
      </c>
      <c r="C98" s="663"/>
      <c r="D98" s="663"/>
      <c r="E98" s="663"/>
      <c r="F98" s="127"/>
      <c r="G98" s="127"/>
      <c r="I98" s="663" t="s">
        <v>35</v>
      </c>
      <c r="J98" s="663"/>
      <c r="K98" s="663"/>
      <c r="L98" s="663"/>
      <c r="M98" s="131"/>
      <c r="N98" s="131"/>
      <c r="O98" s="663" t="s">
        <v>35</v>
      </c>
      <c r="P98" s="663"/>
      <c r="Q98" s="663"/>
      <c r="R98" s="663"/>
      <c r="S98" s="128"/>
      <c r="T98" s="131"/>
      <c r="U98" s="663" t="s">
        <v>39</v>
      </c>
      <c r="V98" s="663"/>
      <c r="W98" s="663"/>
      <c r="X98" s="663"/>
    </row>
    <row r="99" spans="1:24" s="118" customFormat="1" ht="29.25" customHeight="1" x14ac:dyDescent="0.25">
      <c r="A99" s="135"/>
      <c r="B99" s="135"/>
      <c r="C99" s="135"/>
      <c r="D99" s="135"/>
      <c r="E99" s="135"/>
      <c r="F99" s="137"/>
      <c r="G99" s="127"/>
      <c r="J99" s="128"/>
      <c r="K99" s="128"/>
      <c r="L99" s="128"/>
      <c r="M99" s="139"/>
      <c r="N99" s="531"/>
      <c r="P99" s="128"/>
      <c r="Q99" s="128"/>
      <c r="R99" s="128"/>
      <c r="S99" s="128"/>
      <c r="T99" s="138"/>
      <c r="U99" s="139"/>
      <c r="V99" s="128"/>
      <c r="W99" s="532"/>
      <c r="X99" s="532"/>
    </row>
    <row r="100" spans="1:24" s="118" customFormat="1" ht="30" customHeight="1" x14ac:dyDescent="0.25">
      <c r="A100" s="135"/>
      <c r="B100" s="727"/>
      <c r="C100" s="727"/>
      <c r="D100" s="727"/>
      <c r="E100" s="727"/>
      <c r="F100" s="137"/>
      <c r="G100" s="127"/>
      <c r="I100" s="139"/>
      <c r="J100" s="128"/>
      <c r="K100" s="128"/>
      <c r="L100" s="128"/>
      <c r="M100" s="135"/>
      <c r="N100" s="135"/>
      <c r="O100" s="139"/>
      <c r="P100" s="128"/>
      <c r="Q100" s="128"/>
      <c r="R100" s="128"/>
      <c r="S100" s="128"/>
      <c r="T100" s="138"/>
      <c r="U100" s="727"/>
      <c r="V100" s="727"/>
      <c r="W100" s="727"/>
      <c r="X100" s="727"/>
    </row>
    <row r="101" spans="1:24" s="118" customFormat="1" ht="20.100000000000001" customHeight="1" x14ac:dyDescent="0.25">
      <c r="B101" s="728" t="s">
        <v>480</v>
      </c>
      <c r="C101" s="728"/>
      <c r="D101" s="728"/>
      <c r="E101" s="728"/>
      <c r="F101" s="137"/>
      <c r="G101" s="127"/>
      <c r="I101" s="727"/>
      <c r="J101" s="727"/>
      <c r="K101" s="727"/>
      <c r="L101" s="727"/>
      <c r="M101" s="533"/>
      <c r="N101" s="533"/>
      <c r="O101" s="727"/>
      <c r="P101" s="727"/>
      <c r="Q101" s="727"/>
      <c r="R101" s="727"/>
      <c r="S101" s="128"/>
      <c r="T101" s="138"/>
      <c r="U101" s="728" t="s">
        <v>481</v>
      </c>
      <c r="V101" s="728"/>
      <c r="W101" s="728"/>
      <c r="X101" s="728"/>
    </row>
    <row r="102" spans="1:24" ht="30" customHeight="1" x14ac:dyDescent="0.2">
      <c r="A102" s="135"/>
      <c r="B102" s="729" t="s">
        <v>482</v>
      </c>
      <c r="C102" s="729"/>
      <c r="D102" s="729"/>
      <c r="E102" s="729"/>
      <c r="F102" s="137"/>
      <c r="I102" s="728" t="s">
        <v>483</v>
      </c>
      <c r="J102" s="728"/>
      <c r="K102" s="728"/>
      <c r="L102" s="728"/>
      <c r="M102" s="533"/>
      <c r="N102" s="533"/>
      <c r="O102" s="728" t="s">
        <v>484</v>
      </c>
      <c r="P102" s="728"/>
      <c r="Q102" s="728"/>
      <c r="R102" s="728"/>
      <c r="T102" s="138"/>
      <c r="U102" s="730" t="s">
        <v>485</v>
      </c>
      <c r="V102" s="730"/>
      <c r="W102" s="730"/>
      <c r="X102" s="730"/>
    </row>
    <row r="103" spans="1:24" ht="15" x14ac:dyDescent="0.25">
      <c r="A103" s="141"/>
      <c r="B103" s="88"/>
      <c r="D103" s="88"/>
      <c r="I103" s="730" t="s">
        <v>486</v>
      </c>
      <c r="J103" s="730"/>
      <c r="K103" s="730"/>
      <c r="L103" s="730"/>
      <c r="O103" s="730" t="s">
        <v>487</v>
      </c>
      <c r="P103" s="730"/>
      <c r="Q103" s="730"/>
      <c r="R103" s="730"/>
    </row>
  </sheetData>
  <mergeCells count="37">
    <mergeCell ref="I103:L103"/>
    <mergeCell ref="O103:R103"/>
    <mergeCell ref="B101:E101"/>
    <mergeCell ref="I101:L101"/>
    <mergeCell ref="O101:R101"/>
    <mergeCell ref="U101:X101"/>
    <mergeCell ref="B102:E102"/>
    <mergeCell ref="I102:L102"/>
    <mergeCell ref="O102:R102"/>
    <mergeCell ref="U102:X102"/>
    <mergeCell ref="B98:E98"/>
    <mergeCell ref="I98:L98"/>
    <mergeCell ref="O98:R98"/>
    <mergeCell ref="U98:X98"/>
    <mergeCell ref="B100:E100"/>
    <mergeCell ref="U100:X100"/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A8:A14"/>
    <mergeCell ref="B8:C8"/>
    <mergeCell ref="D8:E8"/>
    <mergeCell ref="G8:H8"/>
    <mergeCell ref="I8:I9"/>
    <mergeCell ref="W5:X5"/>
    <mergeCell ref="E2:G2"/>
    <mergeCell ref="E3:G3"/>
    <mergeCell ref="E4:G4"/>
    <mergeCell ref="E5:G5"/>
    <mergeCell ref="U5:V5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B6CCD-C0B5-4AA3-A706-E86DFBC3E0EC}">
  <sheetPr>
    <tabColor rgb="FFFFFF00"/>
  </sheetPr>
  <dimension ref="A1:X34"/>
  <sheetViews>
    <sheetView zoomScale="80" zoomScaleNormal="80" workbookViewId="0">
      <selection activeCell="A8" sqref="A8:A14"/>
    </sheetView>
  </sheetViews>
  <sheetFormatPr baseColWidth="10" defaultColWidth="11.42578125" defaultRowHeight="14.25" x14ac:dyDescent="0.2"/>
  <cols>
    <col min="1" max="1" width="24.7109375" style="87" customWidth="1"/>
    <col min="2" max="2" width="10.5703125" style="87" customWidth="1"/>
    <col min="3" max="3" width="27.85546875" style="88" customWidth="1"/>
    <col min="4" max="4" width="7.28515625" style="87" customWidth="1"/>
    <col min="5" max="5" width="25.28515625" style="88" customWidth="1"/>
    <col min="6" max="6" width="14.5703125" style="87" customWidth="1"/>
    <col min="7" max="7" width="9" style="87" customWidth="1"/>
    <col min="8" max="8" width="56.42578125" style="88" customWidth="1"/>
    <col min="9" max="9" width="20.7109375" style="91" customWidth="1"/>
    <col min="10" max="12" width="17.140625" style="91" customWidth="1"/>
    <col min="13" max="13" width="29.28515625" style="91" customWidth="1"/>
    <col min="14" max="21" width="17.140625" style="91" customWidth="1"/>
    <col min="22" max="22" width="21.140625" style="91" customWidth="1"/>
    <col min="23" max="23" width="18.140625" style="88" customWidth="1"/>
    <col min="24" max="24" width="19.7109375" style="88" customWidth="1"/>
    <col min="25" max="16384" width="11.42578125" style="88"/>
  </cols>
  <sheetData>
    <row r="1" spans="1:24" ht="15" x14ac:dyDescent="0.25">
      <c r="E1" s="89" t="s">
        <v>4</v>
      </c>
      <c r="F1" s="90"/>
    </row>
    <row r="2" spans="1:24" ht="15" x14ac:dyDescent="0.25">
      <c r="E2" s="688" t="str">
        <f>'[27]21111'!C2</f>
        <v>CLAVE DE LA UNIDAD RESPONSABLE (UR)</v>
      </c>
      <c r="F2" s="688"/>
      <c r="G2" s="688"/>
      <c r="H2" s="92">
        <f>'[27]21111'!F2</f>
        <v>304</v>
      </c>
      <c r="Q2" s="93"/>
      <c r="R2" s="93"/>
      <c r="T2" s="93"/>
      <c r="U2" s="93"/>
      <c r="V2" s="93"/>
    </row>
    <row r="3" spans="1:24" ht="15" x14ac:dyDescent="0.25">
      <c r="E3" s="689" t="str">
        <f>'[27]21111'!C3</f>
        <v>NOMBRE DE LA UNIDAD RESPONSABLE</v>
      </c>
      <c r="F3" s="689"/>
      <c r="G3" s="689"/>
      <c r="H3" s="94" t="str">
        <f>'[27]21111'!F3</f>
        <v>SECRETARÍA DE GOBIERNO MUNICIPAL</v>
      </c>
    </row>
    <row r="4" spans="1:24" ht="15" x14ac:dyDescent="0.25">
      <c r="E4" s="688" t="str">
        <f>'[27]21111'!C4</f>
        <v>CLAVE DE LA UNIDAD EJECUTORA (UE)</v>
      </c>
      <c r="F4" s="688"/>
      <c r="G4" s="688"/>
      <c r="H4" s="95">
        <f>'[27]21111'!F4</f>
        <v>30401</v>
      </c>
      <c r="S4" s="93"/>
      <c r="T4" s="93"/>
      <c r="U4" s="93"/>
      <c r="W4" s="96" t="s">
        <v>349</v>
      </c>
    </row>
    <row r="5" spans="1:24" ht="15" x14ac:dyDescent="0.25">
      <c r="C5" s="97"/>
      <c r="E5" s="689" t="str">
        <f>'[27]21111'!C5</f>
        <v>NOMBRE DE LA UNIDAD EJECUTORA</v>
      </c>
      <c r="F5" s="689"/>
      <c r="G5" s="689"/>
      <c r="H5" s="94" t="str">
        <f>'[27]21111'!F5</f>
        <v>SECRETARÍA DE GOBIERNO MUNICIPAL</v>
      </c>
      <c r="Q5" s="98"/>
      <c r="R5" s="98"/>
      <c r="T5" s="98"/>
      <c r="U5" s="690" t="s">
        <v>303</v>
      </c>
      <c r="V5" s="691"/>
      <c r="W5" s="735">
        <v>44577</v>
      </c>
      <c r="X5" s="687"/>
    </row>
    <row r="6" spans="1:24" ht="14.25" customHeight="1" x14ac:dyDescent="0.25">
      <c r="A6" s="99"/>
      <c r="B6" s="90"/>
      <c r="C6" s="99"/>
      <c r="D6" s="90"/>
      <c r="E6" s="99"/>
      <c r="F6" s="99"/>
      <c r="G6" s="90"/>
      <c r="H6" s="99"/>
      <c r="I6" s="100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 ht="21" customHeight="1" x14ac:dyDescent="0.25">
      <c r="A7" s="99"/>
      <c r="B7" s="90"/>
      <c r="C7" s="99"/>
      <c r="D7" s="90"/>
      <c r="E7" s="232"/>
      <c r="F7" s="99"/>
      <c r="G7" s="90"/>
      <c r="H7" s="99"/>
      <c r="I7" s="100"/>
      <c r="J7" s="99"/>
      <c r="K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0" t="s">
        <v>290</v>
      </c>
      <c r="X7" s="90" t="s">
        <v>291</v>
      </c>
    </row>
    <row r="8" spans="1:24" s="103" customFormat="1" ht="21.75" customHeight="1" x14ac:dyDescent="0.25">
      <c r="A8" s="665" t="str">
        <f>'[27]21111'!A21</f>
        <v>CLAVE DEL PROGRAMA PRESUPUESTARIO</v>
      </c>
      <c r="B8" s="665" t="s">
        <v>0</v>
      </c>
      <c r="C8" s="665"/>
      <c r="D8" s="676" t="s">
        <v>1</v>
      </c>
      <c r="E8" s="676"/>
      <c r="F8" s="102" t="s">
        <v>20</v>
      </c>
      <c r="G8" s="692" t="s">
        <v>2</v>
      </c>
      <c r="H8" s="693"/>
      <c r="I8" s="694" t="s">
        <v>274</v>
      </c>
      <c r="J8" s="679" t="s">
        <v>25</v>
      </c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1"/>
      <c r="V8" s="682" t="s">
        <v>34</v>
      </c>
      <c r="W8" s="695" t="s">
        <v>7</v>
      </c>
      <c r="X8" s="695" t="s">
        <v>8</v>
      </c>
    </row>
    <row r="9" spans="1:24" s="103" customFormat="1" ht="24" customHeight="1" x14ac:dyDescent="0.25">
      <c r="A9" s="665"/>
      <c r="B9" s="676" t="s">
        <v>3</v>
      </c>
      <c r="C9" s="676" t="s">
        <v>5</v>
      </c>
      <c r="D9" s="676" t="s">
        <v>3</v>
      </c>
      <c r="E9" s="676" t="s">
        <v>5</v>
      </c>
      <c r="F9" s="102" t="s">
        <v>3</v>
      </c>
      <c r="G9" s="102" t="s">
        <v>3</v>
      </c>
      <c r="H9" s="102" t="s">
        <v>5</v>
      </c>
      <c r="I9" s="694"/>
      <c r="J9" s="105" t="s">
        <v>6</v>
      </c>
      <c r="K9" s="105" t="s">
        <v>9</v>
      </c>
      <c r="L9" s="105" t="s">
        <v>10</v>
      </c>
      <c r="M9" s="105" t="s">
        <v>11</v>
      </c>
      <c r="N9" s="105" t="s">
        <v>12</v>
      </c>
      <c r="O9" s="105" t="s">
        <v>13</v>
      </c>
      <c r="P9" s="105" t="s">
        <v>14</v>
      </c>
      <c r="Q9" s="105" t="s">
        <v>15</v>
      </c>
      <c r="R9" s="105" t="s">
        <v>16</v>
      </c>
      <c r="S9" s="105" t="s">
        <v>17</v>
      </c>
      <c r="T9" s="105" t="s">
        <v>18</v>
      </c>
      <c r="U9" s="105" t="s">
        <v>19</v>
      </c>
      <c r="V9" s="683"/>
      <c r="W9" s="696"/>
      <c r="X9" s="696"/>
    </row>
    <row r="10" spans="1:24" s="103" customFormat="1" ht="24" customHeight="1" x14ac:dyDescent="0.25">
      <c r="A10" s="665"/>
      <c r="B10" s="676"/>
      <c r="C10" s="676"/>
      <c r="D10" s="676"/>
      <c r="E10" s="676"/>
      <c r="F10" s="698"/>
      <c r="G10" s="699"/>
      <c r="H10" s="700"/>
      <c r="I10" s="106">
        <f t="shared" ref="I10:U10" si="0">SUM(I15:I25)</f>
        <v>13879366.83</v>
      </c>
      <c r="J10" s="106">
        <f t="shared" si="0"/>
        <v>117391.66</v>
      </c>
      <c r="K10" s="106">
        <f t="shared" si="0"/>
        <v>267941.93</v>
      </c>
      <c r="L10" s="106">
        <f t="shared" si="0"/>
        <v>147142.66</v>
      </c>
      <c r="M10" s="106">
        <f t="shared" si="0"/>
        <v>12209435.870000001</v>
      </c>
      <c r="N10" s="106">
        <f t="shared" si="0"/>
        <v>140952.72</v>
      </c>
      <c r="O10" s="106">
        <f t="shared" si="0"/>
        <v>118942.66</v>
      </c>
      <c r="P10" s="106">
        <f t="shared" si="0"/>
        <v>237635.89</v>
      </c>
      <c r="Q10" s="106">
        <f t="shared" si="0"/>
        <v>140952.72</v>
      </c>
      <c r="R10" s="106">
        <f t="shared" si="0"/>
        <v>138942.66</v>
      </c>
      <c r="S10" s="106">
        <f t="shared" si="0"/>
        <v>125244.66</v>
      </c>
      <c r="T10" s="106">
        <f t="shared" si="0"/>
        <v>117391.7</v>
      </c>
      <c r="U10" s="106">
        <f t="shared" si="0"/>
        <v>117391.7</v>
      </c>
      <c r="V10" s="106">
        <f t="shared" ref="V10:V12" si="1">SUM(J10:U10)</f>
        <v>13879366.830000002</v>
      </c>
      <c r="W10" s="696"/>
      <c r="X10" s="696"/>
    </row>
    <row r="11" spans="1:24" s="103" customFormat="1" ht="17.25" customHeight="1" x14ac:dyDescent="0.25">
      <c r="A11" s="665"/>
      <c r="B11" s="676"/>
      <c r="C11" s="676"/>
      <c r="D11" s="676"/>
      <c r="E11" s="676"/>
      <c r="F11" s="107">
        <v>2000</v>
      </c>
      <c r="G11" s="726"/>
      <c r="H11" s="726"/>
      <c r="I11" s="43">
        <f t="shared" ref="I11:U11" si="2">SUM(I15:I23)</f>
        <v>13258566.83</v>
      </c>
      <c r="J11" s="43">
        <f t="shared" si="2"/>
        <v>71491.66</v>
      </c>
      <c r="K11" s="43">
        <f t="shared" si="2"/>
        <v>222041.93</v>
      </c>
      <c r="L11" s="43">
        <f t="shared" si="2"/>
        <v>76242.66</v>
      </c>
      <c r="M11" s="43">
        <f t="shared" si="2"/>
        <v>12163535.870000001</v>
      </c>
      <c r="N11" s="43">
        <f t="shared" si="2"/>
        <v>95052.72</v>
      </c>
      <c r="O11" s="43">
        <f t="shared" si="2"/>
        <v>73042.66</v>
      </c>
      <c r="P11" s="43">
        <f t="shared" si="2"/>
        <v>166735.89000000001</v>
      </c>
      <c r="Q11" s="43">
        <f t="shared" si="2"/>
        <v>95052.72</v>
      </c>
      <c r="R11" s="43">
        <f t="shared" si="2"/>
        <v>73042.66</v>
      </c>
      <c r="S11" s="43">
        <f t="shared" si="2"/>
        <v>79344.66</v>
      </c>
      <c r="T11" s="43">
        <f t="shared" si="2"/>
        <v>71491.7</v>
      </c>
      <c r="U11" s="43">
        <f t="shared" si="2"/>
        <v>71491.7</v>
      </c>
      <c r="V11" s="44">
        <f>SUM(J11:U11)</f>
        <v>13258566.830000002</v>
      </c>
      <c r="W11" s="696"/>
      <c r="X11" s="696"/>
    </row>
    <row r="12" spans="1:24" s="103" customFormat="1" ht="17.25" customHeight="1" x14ac:dyDescent="0.25">
      <c r="A12" s="665"/>
      <c r="B12" s="676"/>
      <c r="C12" s="676"/>
      <c r="D12" s="676"/>
      <c r="E12" s="676"/>
      <c r="F12" s="107">
        <v>3000</v>
      </c>
      <c r="G12" s="726"/>
      <c r="H12" s="726"/>
      <c r="I12" s="43">
        <f>SUM(I24:I25)</f>
        <v>620800</v>
      </c>
      <c r="J12" s="43">
        <f t="shared" ref="J12:U12" si="3">SUM(J24:J25)</f>
        <v>45900</v>
      </c>
      <c r="K12" s="43">
        <f t="shared" si="3"/>
        <v>45900</v>
      </c>
      <c r="L12" s="43">
        <f t="shared" si="3"/>
        <v>70900</v>
      </c>
      <c r="M12" s="43">
        <f t="shared" si="3"/>
        <v>45900</v>
      </c>
      <c r="N12" s="43">
        <f t="shared" si="3"/>
        <v>45900</v>
      </c>
      <c r="O12" s="43">
        <f t="shared" si="3"/>
        <v>45900</v>
      </c>
      <c r="P12" s="43">
        <f t="shared" si="3"/>
        <v>70900</v>
      </c>
      <c r="Q12" s="43">
        <f t="shared" si="3"/>
        <v>45900</v>
      </c>
      <c r="R12" s="43">
        <f t="shared" si="3"/>
        <v>65900</v>
      </c>
      <c r="S12" s="43">
        <f t="shared" si="3"/>
        <v>45900</v>
      </c>
      <c r="T12" s="43">
        <f t="shared" si="3"/>
        <v>45900</v>
      </c>
      <c r="U12" s="43">
        <f t="shared" si="3"/>
        <v>45900</v>
      </c>
      <c r="V12" s="44">
        <f t="shared" si="1"/>
        <v>620800</v>
      </c>
      <c r="W12" s="696"/>
      <c r="X12" s="696"/>
    </row>
    <row r="13" spans="1:24" s="103" customFormat="1" ht="17.25" customHeight="1" x14ac:dyDescent="0.25">
      <c r="A13" s="665"/>
      <c r="B13" s="676"/>
      <c r="C13" s="676"/>
      <c r="D13" s="676"/>
      <c r="E13" s="676"/>
      <c r="F13" s="107">
        <v>4000</v>
      </c>
      <c r="G13" s="726"/>
      <c r="H13" s="726"/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696"/>
      <c r="X13" s="696"/>
    </row>
    <row r="14" spans="1:24" s="103" customFormat="1" ht="17.25" customHeight="1" x14ac:dyDescent="0.25">
      <c r="A14" s="665"/>
      <c r="B14" s="676"/>
      <c r="C14" s="676"/>
      <c r="D14" s="676"/>
      <c r="E14" s="676"/>
      <c r="F14" s="107">
        <v>5000</v>
      </c>
      <c r="G14" s="726"/>
      <c r="H14" s="726"/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697"/>
      <c r="X14" s="697"/>
    </row>
    <row r="15" spans="1:24" s="118" customFormat="1" ht="28.5" x14ac:dyDescent="0.25">
      <c r="A15" s="2">
        <v>4</v>
      </c>
      <c r="B15" s="2">
        <v>304</v>
      </c>
      <c r="C15" s="1" t="s">
        <v>60</v>
      </c>
      <c r="D15" s="2">
        <v>30401</v>
      </c>
      <c r="E15" s="1" t="s">
        <v>60</v>
      </c>
      <c r="F15" s="2">
        <v>2000</v>
      </c>
      <c r="G15" s="2">
        <v>21111</v>
      </c>
      <c r="H15" s="114" t="s">
        <v>132</v>
      </c>
      <c r="I15" s="77">
        <v>271479.65000000002</v>
      </c>
      <c r="J15" s="77">
        <v>0</v>
      </c>
      <c r="K15" s="77">
        <v>90493.21</v>
      </c>
      <c r="L15" s="77">
        <v>0</v>
      </c>
      <c r="M15" s="77">
        <v>90493.21</v>
      </c>
      <c r="N15" s="77">
        <v>0</v>
      </c>
      <c r="O15" s="77">
        <v>0</v>
      </c>
      <c r="P15" s="77">
        <v>90493.23</v>
      </c>
      <c r="Q15" s="77">
        <v>0</v>
      </c>
      <c r="R15" s="77">
        <v>0</v>
      </c>
      <c r="S15" s="77">
        <v>0</v>
      </c>
      <c r="T15" s="77">
        <v>0</v>
      </c>
      <c r="U15" s="77">
        <v>0</v>
      </c>
      <c r="V15" s="116">
        <f>SUM(J15:U15)</f>
        <v>271479.65000000002</v>
      </c>
      <c r="W15" s="117"/>
      <c r="X15" s="117"/>
    </row>
    <row r="16" spans="1:24" s="118" customFormat="1" ht="15" x14ac:dyDescent="0.25">
      <c r="A16" s="2">
        <v>4</v>
      </c>
      <c r="B16" s="2">
        <v>304</v>
      </c>
      <c r="C16" s="1" t="s">
        <v>60</v>
      </c>
      <c r="D16" s="2">
        <v>30401</v>
      </c>
      <c r="E16" s="1" t="s">
        <v>60</v>
      </c>
      <c r="F16" s="2">
        <v>2000</v>
      </c>
      <c r="G16" s="2">
        <v>21511</v>
      </c>
      <c r="H16" s="114" t="s">
        <v>136</v>
      </c>
      <c r="I16" s="77">
        <v>26661</v>
      </c>
      <c r="J16" s="77">
        <v>0</v>
      </c>
      <c r="K16" s="77">
        <v>1551</v>
      </c>
      <c r="L16" s="77">
        <v>4751</v>
      </c>
      <c r="M16" s="77">
        <v>1551</v>
      </c>
      <c r="N16" s="77">
        <v>1551</v>
      </c>
      <c r="O16" s="77">
        <v>1551</v>
      </c>
      <c r="P16" s="77">
        <v>4751</v>
      </c>
      <c r="Q16" s="77">
        <v>1551</v>
      </c>
      <c r="R16" s="77">
        <v>1551</v>
      </c>
      <c r="S16" s="77">
        <v>7853</v>
      </c>
      <c r="T16" s="77">
        <v>0</v>
      </c>
      <c r="U16" s="77">
        <v>0</v>
      </c>
      <c r="V16" s="116">
        <f t="shared" ref="V16:V25" si="4">SUM(J16:U16)</f>
        <v>26661</v>
      </c>
      <c r="W16" s="121"/>
      <c r="X16" s="121"/>
    </row>
    <row r="17" spans="1:24" s="118" customFormat="1" ht="15" x14ac:dyDescent="0.25">
      <c r="A17" s="2">
        <v>4</v>
      </c>
      <c r="B17" s="2">
        <v>304</v>
      </c>
      <c r="C17" s="1" t="s">
        <v>60</v>
      </c>
      <c r="D17" s="2">
        <v>30401</v>
      </c>
      <c r="E17" s="1" t="s">
        <v>60</v>
      </c>
      <c r="F17" s="2">
        <v>2000</v>
      </c>
      <c r="G17" s="2">
        <v>21611</v>
      </c>
      <c r="H17" s="114" t="s">
        <v>137</v>
      </c>
      <c r="I17" s="77">
        <v>66030.179999999993</v>
      </c>
      <c r="J17" s="77">
        <v>0</v>
      </c>
      <c r="K17" s="77">
        <v>22010.06</v>
      </c>
      <c r="L17" s="77">
        <v>0</v>
      </c>
      <c r="M17" s="77">
        <v>0</v>
      </c>
      <c r="N17" s="77">
        <v>22010.06</v>
      </c>
      <c r="O17" s="77">
        <v>0</v>
      </c>
      <c r="P17" s="77">
        <v>0</v>
      </c>
      <c r="Q17" s="77">
        <v>22010.06</v>
      </c>
      <c r="R17" s="77">
        <v>0</v>
      </c>
      <c r="S17" s="77">
        <v>0</v>
      </c>
      <c r="T17" s="77">
        <v>0</v>
      </c>
      <c r="U17" s="77">
        <v>0</v>
      </c>
      <c r="V17" s="116">
        <f t="shared" si="4"/>
        <v>66030.180000000008</v>
      </c>
      <c r="W17" s="120"/>
      <c r="X17" s="121"/>
    </row>
    <row r="18" spans="1:24" s="118" customFormat="1" ht="15" x14ac:dyDescent="0.25">
      <c r="A18" s="2">
        <v>62</v>
      </c>
      <c r="B18" s="2">
        <v>304</v>
      </c>
      <c r="C18" s="1" t="s">
        <v>60</v>
      </c>
      <c r="D18" s="2">
        <v>30405</v>
      </c>
      <c r="E18" s="1" t="s">
        <v>60</v>
      </c>
      <c r="F18" s="2">
        <v>2000</v>
      </c>
      <c r="G18" s="2">
        <v>24111</v>
      </c>
      <c r="H18" s="114" t="s">
        <v>143</v>
      </c>
      <c r="I18" s="77">
        <v>5683370</v>
      </c>
      <c r="J18" s="77">
        <v>0</v>
      </c>
      <c r="K18" s="77">
        <v>0</v>
      </c>
      <c r="L18" s="77">
        <v>0</v>
      </c>
      <c r="M18" s="77">
        <v>5683370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116">
        <f t="shared" si="4"/>
        <v>5683370</v>
      </c>
      <c r="W18" s="121"/>
      <c r="X18" s="121"/>
    </row>
    <row r="19" spans="1:24" s="118" customFormat="1" ht="15" x14ac:dyDescent="0.25">
      <c r="A19" s="2">
        <v>4</v>
      </c>
      <c r="B19" s="2">
        <v>304</v>
      </c>
      <c r="C19" s="1" t="s">
        <v>60</v>
      </c>
      <c r="D19" s="2">
        <v>30405</v>
      </c>
      <c r="E19" s="1" t="s">
        <v>60</v>
      </c>
      <c r="F19" s="2">
        <v>2000</v>
      </c>
      <c r="G19" s="2">
        <v>24211</v>
      </c>
      <c r="H19" s="114" t="s">
        <v>144</v>
      </c>
      <c r="I19" s="77">
        <v>5327500</v>
      </c>
      <c r="J19" s="77">
        <v>0</v>
      </c>
      <c r="K19" s="77">
        <v>0</v>
      </c>
      <c r="L19" s="77">
        <v>0</v>
      </c>
      <c r="M19" s="77">
        <v>5327500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116">
        <f t="shared" si="4"/>
        <v>5327500</v>
      </c>
      <c r="W19" s="121"/>
      <c r="X19" s="121"/>
    </row>
    <row r="20" spans="1:24" s="118" customFormat="1" ht="15" x14ac:dyDescent="0.25">
      <c r="A20" s="2">
        <v>4</v>
      </c>
      <c r="B20" s="2">
        <v>304</v>
      </c>
      <c r="C20" s="1" t="s">
        <v>60</v>
      </c>
      <c r="D20" s="2">
        <v>30401</v>
      </c>
      <c r="E20" s="1" t="s">
        <v>60</v>
      </c>
      <c r="F20" s="2">
        <v>2000</v>
      </c>
      <c r="G20" s="2">
        <v>26111</v>
      </c>
      <c r="H20" s="114" t="s">
        <v>157</v>
      </c>
      <c r="I20" s="77">
        <v>857900</v>
      </c>
      <c r="J20" s="77">
        <v>71491.66</v>
      </c>
      <c r="K20" s="77">
        <v>71491.66</v>
      </c>
      <c r="L20" s="77">
        <v>71491.66</v>
      </c>
      <c r="M20" s="77">
        <v>71491.66</v>
      </c>
      <c r="N20" s="77">
        <v>71491.66</v>
      </c>
      <c r="O20" s="77">
        <v>71491.66</v>
      </c>
      <c r="P20" s="77">
        <v>71491.66</v>
      </c>
      <c r="Q20" s="77">
        <v>71491.66</v>
      </c>
      <c r="R20" s="77">
        <v>71491.66</v>
      </c>
      <c r="S20" s="77">
        <v>71491.66</v>
      </c>
      <c r="T20" s="77">
        <v>71491.7</v>
      </c>
      <c r="U20" s="77">
        <v>71491.7</v>
      </c>
      <c r="V20" s="116">
        <f t="shared" si="4"/>
        <v>857900.00000000012</v>
      </c>
      <c r="W20" s="121"/>
      <c r="X20" s="121"/>
    </row>
    <row r="21" spans="1:24" s="118" customFormat="1" ht="15" x14ac:dyDescent="0.25">
      <c r="A21" s="2">
        <v>4</v>
      </c>
      <c r="B21" s="2">
        <v>304</v>
      </c>
      <c r="C21" s="1" t="s">
        <v>60</v>
      </c>
      <c r="D21" s="2">
        <v>30401</v>
      </c>
      <c r="E21" s="1" t="s">
        <v>60</v>
      </c>
      <c r="F21" s="2">
        <v>2000</v>
      </c>
      <c r="G21" s="2">
        <v>27111</v>
      </c>
      <c r="H21" s="114" t="s">
        <v>158</v>
      </c>
      <c r="I21" s="77">
        <v>30900</v>
      </c>
      <c r="J21" s="77">
        <v>0</v>
      </c>
      <c r="K21" s="77">
        <v>30900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116">
        <f t="shared" si="4"/>
        <v>30900</v>
      </c>
      <c r="W21" s="121"/>
      <c r="X21" s="121"/>
    </row>
    <row r="22" spans="1:24" s="118" customFormat="1" ht="42.75" x14ac:dyDescent="0.25">
      <c r="A22" s="2">
        <v>4</v>
      </c>
      <c r="B22" s="2">
        <v>304</v>
      </c>
      <c r="C22" s="1" t="s">
        <v>60</v>
      </c>
      <c r="D22" s="2">
        <v>30401</v>
      </c>
      <c r="E22" s="1" t="s">
        <v>60</v>
      </c>
      <c r="F22" s="2">
        <v>2000</v>
      </c>
      <c r="G22" s="2">
        <v>29411</v>
      </c>
      <c r="H22" s="114" t="s">
        <v>169</v>
      </c>
      <c r="I22" s="77">
        <v>5596</v>
      </c>
      <c r="J22" s="77">
        <v>0</v>
      </c>
      <c r="K22" s="115">
        <v>5596</v>
      </c>
      <c r="L22" s="115">
        <v>0</v>
      </c>
      <c r="M22" s="115">
        <v>0</v>
      </c>
      <c r="N22" s="115">
        <v>0</v>
      </c>
      <c r="O22" s="115">
        <v>0</v>
      </c>
      <c r="P22" s="115">
        <v>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6">
        <f t="shared" si="4"/>
        <v>5596</v>
      </c>
      <c r="W22" s="121"/>
      <c r="X22" s="121"/>
    </row>
    <row r="23" spans="1:24" s="118" customFormat="1" ht="28.5" x14ac:dyDescent="0.25">
      <c r="A23" s="2">
        <v>4</v>
      </c>
      <c r="B23" s="2">
        <v>304</v>
      </c>
      <c r="C23" s="1" t="s">
        <v>60</v>
      </c>
      <c r="D23" s="2">
        <v>30405</v>
      </c>
      <c r="E23" s="1" t="s">
        <v>60</v>
      </c>
      <c r="F23" s="2">
        <v>2000</v>
      </c>
      <c r="G23" s="2">
        <v>24911</v>
      </c>
      <c r="H23" s="114" t="s">
        <v>151</v>
      </c>
      <c r="I23" s="77">
        <v>989130</v>
      </c>
      <c r="J23" s="77">
        <v>0</v>
      </c>
      <c r="K23" s="77">
        <v>0</v>
      </c>
      <c r="L23" s="77">
        <v>0</v>
      </c>
      <c r="M23" s="77">
        <v>989130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116">
        <f t="shared" si="4"/>
        <v>989130</v>
      </c>
      <c r="W23" s="121"/>
      <c r="X23" s="121"/>
    </row>
    <row r="24" spans="1:24" s="118" customFormat="1" ht="15" x14ac:dyDescent="0.25">
      <c r="A24" s="122">
        <v>4</v>
      </c>
      <c r="B24" s="122">
        <v>304</v>
      </c>
      <c r="C24" s="123" t="s">
        <v>60</v>
      </c>
      <c r="D24" s="122">
        <v>30401</v>
      </c>
      <c r="E24" s="123" t="s">
        <v>60</v>
      </c>
      <c r="F24" s="122">
        <v>3000</v>
      </c>
      <c r="G24" s="122">
        <v>32911</v>
      </c>
      <c r="H24" s="124" t="s">
        <v>192</v>
      </c>
      <c r="I24" s="231">
        <v>570800</v>
      </c>
      <c r="J24" s="125">
        <v>45900</v>
      </c>
      <c r="K24" s="125">
        <v>45900</v>
      </c>
      <c r="L24" s="125">
        <v>45900</v>
      </c>
      <c r="M24" s="125">
        <v>45900</v>
      </c>
      <c r="N24" s="125">
        <v>45900</v>
      </c>
      <c r="O24" s="125">
        <v>45900</v>
      </c>
      <c r="P24" s="125">
        <v>45900</v>
      </c>
      <c r="Q24" s="125">
        <v>45900</v>
      </c>
      <c r="R24" s="125">
        <v>65900</v>
      </c>
      <c r="S24" s="125">
        <v>45900</v>
      </c>
      <c r="T24" s="125">
        <v>45900</v>
      </c>
      <c r="U24" s="125">
        <v>45900</v>
      </c>
      <c r="V24" s="126">
        <f t="shared" si="4"/>
        <v>570800</v>
      </c>
      <c r="W24" s="121"/>
      <c r="X24" s="121"/>
    </row>
    <row r="25" spans="1:24" s="118" customFormat="1" ht="28.5" x14ac:dyDescent="0.25">
      <c r="A25" s="122">
        <v>4</v>
      </c>
      <c r="B25" s="122">
        <v>304</v>
      </c>
      <c r="C25" s="123" t="s">
        <v>60</v>
      </c>
      <c r="D25" s="122">
        <v>30401</v>
      </c>
      <c r="E25" s="123" t="s">
        <v>60</v>
      </c>
      <c r="F25" s="122">
        <v>3000</v>
      </c>
      <c r="G25" s="122">
        <v>35511</v>
      </c>
      <c r="H25" s="124" t="s">
        <v>212</v>
      </c>
      <c r="I25" s="231">
        <v>50000</v>
      </c>
      <c r="J25" s="125"/>
      <c r="K25" s="125"/>
      <c r="L25" s="125">
        <v>25000</v>
      </c>
      <c r="M25" s="125"/>
      <c r="N25" s="125"/>
      <c r="O25" s="125"/>
      <c r="P25" s="125">
        <v>25000</v>
      </c>
      <c r="Q25" s="125"/>
      <c r="R25" s="125"/>
      <c r="S25" s="125"/>
      <c r="T25" s="125"/>
      <c r="U25" s="125"/>
      <c r="V25" s="126">
        <f t="shared" si="4"/>
        <v>50000</v>
      </c>
      <c r="W25" s="121"/>
      <c r="X25" s="121"/>
    </row>
    <row r="26" spans="1:24" s="118" customFormat="1" x14ac:dyDescent="0.25">
      <c r="A26" s="127"/>
      <c r="B26" s="127"/>
      <c r="D26" s="127"/>
      <c r="F26" s="127"/>
      <c r="G26" s="127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4" s="129" customFormat="1" ht="15" x14ac:dyDescent="0.25">
      <c r="C27" s="129" t="s">
        <v>352</v>
      </c>
      <c r="I27" s="130"/>
      <c r="J27" s="130"/>
      <c r="K27" s="130"/>
      <c r="L27" s="130"/>
      <c r="M27" s="130"/>
      <c r="N27" s="130" t="s">
        <v>353</v>
      </c>
      <c r="O27" s="130"/>
      <c r="P27" s="130"/>
      <c r="Q27" s="130"/>
      <c r="R27" s="130"/>
      <c r="S27" s="130"/>
      <c r="T27" s="130"/>
      <c r="U27" s="130"/>
      <c r="V27" s="130" t="s">
        <v>354</v>
      </c>
    </row>
    <row r="28" spans="1:24" s="118" customFormat="1" ht="15" x14ac:dyDescent="0.25">
      <c r="B28" s="663" t="s">
        <v>38</v>
      </c>
      <c r="C28" s="663"/>
      <c r="D28" s="663"/>
      <c r="E28" s="663"/>
      <c r="F28" s="127"/>
      <c r="G28" s="127"/>
      <c r="I28" s="131"/>
      <c r="J28" s="131"/>
      <c r="K28" s="131"/>
      <c r="L28" s="131"/>
      <c r="M28" s="663" t="s">
        <v>35</v>
      </c>
      <c r="N28" s="663"/>
      <c r="O28" s="663"/>
      <c r="P28" s="663"/>
      <c r="Q28" s="128"/>
      <c r="R28" s="128"/>
      <c r="S28" s="128"/>
      <c r="T28" s="131"/>
      <c r="U28" s="663" t="s">
        <v>39</v>
      </c>
      <c r="V28" s="663"/>
      <c r="W28" s="663"/>
      <c r="X28" s="663"/>
    </row>
    <row r="29" spans="1:24" s="118" customFormat="1" x14ac:dyDescent="0.25">
      <c r="A29" s="127"/>
      <c r="B29" s="127"/>
      <c r="D29" s="127"/>
      <c r="F29" s="127"/>
      <c r="G29" s="127"/>
      <c r="I29" s="127"/>
      <c r="J29" s="127"/>
      <c r="L29" s="127"/>
      <c r="N29" s="128"/>
      <c r="O29" s="128"/>
      <c r="P29" s="128"/>
      <c r="Q29" s="128"/>
      <c r="R29" s="128"/>
      <c r="S29" s="128"/>
      <c r="T29" s="127"/>
      <c r="V29" s="128"/>
      <c r="W29" s="128"/>
      <c r="X29" s="128"/>
    </row>
    <row r="30" spans="1:24" s="118" customFormat="1" ht="29.25" customHeight="1" x14ac:dyDescent="0.25">
      <c r="A30" s="135"/>
      <c r="B30" s="135"/>
      <c r="C30" s="135"/>
      <c r="D30" s="135"/>
      <c r="E30" s="135"/>
      <c r="F30" s="137"/>
      <c r="G30" s="127"/>
      <c r="I30" s="138"/>
      <c r="J30" s="139"/>
      <c r="K30" s="139"/>
      <c r="L30" s="139"/>
      <c r="M30" s="139"/>
      <c r="N30" s="128"/>
      <c r="O30" s="128"/>
      <c r="P30" s="128"/>
      <c r="Q30" s="128"/>
      <c r="R30" s="128"/>
      <c r="S30" s="128"/>
      <c r="T30" s="138"/>
      <c r="U30" s="139"/>
      <c r="V30" s="128"/>
      <c r="W30" s="128"/>
      <c r="X30" s="128"/>
    </row>
    <row r="31" spans="1:24" s="118" customFormat="1" ht="29.25" customHeight="1" x14ac:dyDescent="0.25">
      <c r="A31" s="50"/>
      <c r="B31" s="734"/>
      <c r="C31" s="734"/>
      <c r="D31" s="734"/>
      <c r="E31" s="734"/>
      <c r="F31" s="227"/>
      <c r="G31" s="20"/>
      <c r="H31" s="74"/>
      <c r="I31" s="51"/>
      <c r="J31" s="52"/>
      <c r="K31" s="52"/>
      <c r="L31" s="52"/>
      <c r="M31" s="734"/>
      <c r="N31" s="734"/>
      <c r="O31" s="734"/>
      <c r="P31" s="734"/>
      <c r="Q31" s="222"/>
      <c r="R31" s="222"/>
      <c r="S31" s="222"/>
      <c r="T31" s="51"/>
      <c r="U31" s="734"/>
      <c r="V31" s="734"/>
      <c r="W31" s="734"/>
      <c r="X31" s="734"/>
    </row>
    <row r="32" spans="1:24" s="118" customFormat="1" ht="26.25" customHeight="1" x14ac:dyDescent="0.25">
      <c r="A32" s="74"/>
      <c r="B32" s="731" t="s">
        <v>355</v>
      </c>
      <c r="C32" s="731"/>
      <c r="D32" s="731"/>
      <c r="E32" s="731"/>
      <c r="F32" s="227"/>
      <c r="G32" s="20"/>
      <c r="H32" s="74"/>
      <c r="I32" s="51"/>
      <c r="J32" s="52"/>
      <c r="K32" s="52"/>
      <c r="L32" s="52"/>
      <c r="M32" s="731" t="s">
        <v>355</v>
      </c>
      <c r="N32" s="731"/>
      <c r="O32" s="731"/>
      <c r="P32" s="731"/>
      <c r="Q32" s="222"/>
      <c r="R32" s="222"/>
      <c r="S32" s="222"/>
      <c r="T32" s="51"/>
      <c r="U32" s="731" t="s">
        <v>356</v>
      </c>
      <c r="V32" s="731"/>
      <c r="W32" s="731"/>
      <c r="X32" s="731"/>
    </row>
    <row r="33" spans="1:24" ht="29.25" customHeight="1" x14ac:dyDescent="0.2">
      <c r="A33" s="19"/>
      <c r="B33" s="732" t="s">
        <v>357</v>
      </c>
      <c r="C33" s="732"/>
      <c r="D33" s="732"/>
      <c r="E33" s="732"/>
      <c r="F33" s="3"/>
      <c r="G33" s="3"/>
      <c r="H33" s="3"/>
      <c r="I33" s="3"/>
      <c r="J33" s="22"/>
      <c r="K33" s="3"/>
      <c r="L33" s="17"/>
      <c r="M33" s="732" t="s">
        <v>357</v>
      </c>
      <c r="N33" s="732"/>
      <c r="O33" s="732"/>
      <c r="P33" s="732"/>
      <c r="Q33" s="17"/>
      <c r="R33" s="17"/>
      <c r="S33" s="17"/>
      <c r="T33" s="17"/>
      <c r="U33" s="733" t="s">
        <v>358</v>
      </c>
      <c r="V33" s="733"/>
      <c r="W33" s="733"/>
      <c r="X33" s="733"/>
    </row>
    <row r="34" spans="1:24" x14ac:dyDescent="0.2">
      <c r="A34" s="19"/>
      <c r="B34" s="3"/>
      <c r="C34" s="3"/>
      <c r="D34" s="3"/>
      <c r="E34" s="3"/>
      <c r="F34" s="3"/>
      <c r="G34" s="3"/>
      <c r="H34" s="3"/>
      <c r="I34" s="3"/>
      <c r="J34" s="22"/>
      <c r="K34" s="3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</sheetData>
  <mergeCells count="33">
    <mergeCell ref="W5:X5"/>
    <mergeCell ref="E2:G2"/>
    <mergeCell ref="E3:G3"/>
    <mergeCell ref="E4:G4"/>
    <mergeCell ref="E5:G5"/>
    <mergeCell ref="U5:V5"/>
    <mergeCell ref="A8:A14"/>
    <mergeCell ref="B8:C8"/>
    <mergeCell ref="D8:E8"/>
    <mergeCell ref="G8:H8"/>
    <mergeCell ref="I8:I9"/>
    <mergeCell ref="V8:V9"/>
    <mergeCell ref="W8:W14"/>
    <mergeCell ref="X8:X14"/>
    <mergeCell ref="B9:B14"/>
    <mergeCell ref="C9:C14"/>
    <mergeCell ref="D9:D14"/>
    <mergeCell ref="E9:E14"/>
    <mergeCell ref="F10:H10"/>
    <mergeCell ref="G11:H14"/>
    <mergeCell ref="J8:U8"/>
    <mergeCell ref="B28:E28"/>
    <mergeCell ref="M28:P28"/>
    <mergeCell ref="U28:X28"/>
    <mergeCell ref="B31:E31"/>
    <mergeCell ref="M31:P31"/>
    <mergeCell ref="U31:X31"/>
    <mergeCell ref="B32:E32"/>
    <mergeCell ref="M32:P32"/>
    <mergeCell ref="U32:X32"/>
    <mergeCell ref="B33:E33"/>
    <mergeCell ref="M33:P33"/>
    <mergeCell ref="U33:X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5</vt:i4>
      </vt:variant>
    </vt:vector>
  </HeadingPairs>
  <TitlesOfParts>
    <vt:vector size="35" baseType="lpstr">
      <vt:lpstr>Instructivo de llenado </vt:lpstr>
      <vt:lpstr>PAAS MENSUAL</vt:lpstr>
      <vt:lpstr>PAAAS CAPITULO</vt:lpstr>
      <vt:lpstr>PAAAS 2023 GENERAL</vt:lpstr>
      <vt:lpstr>Hoja1</vt:lpstr>
      <vt:lpstr>PRESIDENCIA</vt:lpstr>
      <vt:lpstr>SEGURIDAD</vt:lpstr>
      <vt:lpstr>SERV MUNICIPALES</vt:lpstr>
      <vt:lpstr>SEC DE GOB</vt:lpstr>
      <vt:lpstr>TESORERIA</vt:lpstr>
      <vt:lpstr>SECRETARIA DE RECURSOS HUM</vt:lpstr>
      <vt:lpstr>TRANSPARENCIA</vt:lpstr>
      <vt:lpstr>BIENESTAR</vt:lpstr>
      <vt:lpstr>SEC OBRAS PUBLICAS</vt:lpstr>
      <vt:lpstr>SINDICATURA SEG</vt:lpstr>
      <vt:lpstr>SEC ECONOMICO</vt:lpstr>
      <vt:lpstr>CONSEJERIA</vt:lpstr>
      <vt:lpstr>REG. DE PROTECCION</vt:lpstr>
      <vt:lpstr>SECRE ARTE Y CULTURA</vt:lpstr>
      <vt:lpstr>REG. DE MEDIO AMBIENTE</vt:lpstr>
      <vt:lpstr>TURISMO</vt:lpstr>
      <vt:lpstr>ALCALDIA</vt:lpstr>
      <vt:lpstr>AYUNTAMIENTO</vt:lpstr>
      <vt:lpstr>CONTRALORIA</vt:lpstr>
      <vt:lpstr>SINDI1</vt:lpstr>
      <vt:lpstr>COM SOCIAL</vt:lpstr>
      <vt:lpstr>REG. DE HACIENDA</vt:lpstr>
      <vt:lpstr>SEC CAMBIO CLIMATICO</vt:lpstr>
      <vt:lpstr>DIRECC DE SISTEMAS</vt:lpstr>
      <vt:lpstr>lista</vt:lpstr>
      <vt:lpstr>'PAAAS 2023 GENERAL'!Área_de_impresión</vt:lpstr>
      <vt:lpstr>'PAAAS CAPITULO'!Área_de_impresión</vt:lpstr>
      <vt:lpstr>'PAAAS 2023 GENERAL'!Títulos_a_imprimir</vt:lpstr>
      <vt:lpstr>'PAAAS CAPITULO'!Títulos_a_imprimir</vt:lpstr>
      <vt:lpstr>TESORERIA!Títulos_a_imprimir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Ambrosio Giron</dc:creator>
  <cp:lastModifiedBy>DRM-02</cp:lastModifiedBy>
  <cp:lastPrinted>2023-08-30T19:35:48Z</cp:lastPrinted>
  <dcterms:created xsi:type="dcterms:W3CDTF">2022-07-26T19:25:36Z</dcterms:created>
  <dcterms:modified xsi:type="dcterms:W3CDTF">2023-08-30T19:39:32Z</dcterms:modified>
</cp:coreProperties>
</file>